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ek\Downloads\"/>
    </mc:Choice>
  </mc:AlternateContent>
  <bookViews>
    <workbookView xWindow="0" yWindow="0" windowWidth="23040" windowHeight="9192"/>
  </bookViews>
  <sheets>
    <sheet name="Rekapitulace stavby" sheetId="1" r:id="rId1"/>
    <sheet name="1 - SO 110 Komunikace" sheetId="2" r:id="rId2"/>
    <sheet name="2 - Vedlejší rozpočtové n..." sheetId="3" r:id="rId3"/>
  </sheets>
  <definedNames>
    <definedName name="_xlnm._FilterDatabase" localSheetId="1" hidden="1">'1 - SO 110 Komunikace'!$C$94:$K$465</definedName>
    <definedName name="_xlnm._FilterDatabase" localSheetId="2" hidden="1">'2 - Vedlejší rozpočtové n...'!$C$80:$K$91</definedName>
    <definedName name="_xlnm.Print_Area" localSheetId="1">'1 - SO 110 Komunikace'!$C$45:$J$76,'1 - SO 110 Komunikace'!$C$82:$K$465</definedName>
    <definedName name="_xlnm.Print_Area" localSheetId="2">'2 - Vedlejší rozpočtové n...'!$C$45:$J$62,'2 - Vedlejší rozpočtové n...'!$C$68:$K$91</definedName>
    <definedName name="_xlnm.Print_Area" localSheetId="0">'Rekapitulace stavby'!$D$4:$AO$36,'Rekapitulace stavby'!$C$42:$AQ$57</definedName>
    <definedName name="_xlnm.Print_Titles" localSheetId="1">'1 - SO 110 Komunikace'!$94:$94</definedName>
    <definedName name="_xlnm.Print_Titles" localSheetId="2">'2 - Vedlejší rozpočtové n...'!$80:$80</definedName>
    <definedName name="_xlnm.Print_Titles" localSheetId="0">'Rekapitulace stavby'!$52:$52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5" i="3"/>
  <c r="E73" i="3"/>
  <c r="J55" i="3"/>
  <c r="J54" i="3"/>
  <c r="F52" i="3"/>
  <c r="E50" i="3"/>
  <c r="J18" i="3"/>
  <c r="E18" i="3"/>
  <c r="F78" i="3"/>
  <c r="J17" i="3"/>
  <c r="J15" i="3"/>
  <c r="E15" i="3"/>
  <c r="F54" i="3"/>
  <c r="J14" i="3"/>
  <c r="J12" i="3"/>
  <c r="J75" i="3" s="1"/>
  <c r="E7" i="3"/>
  <c r="E71" i="3" s="1"/>
  <c r="J37" i="2"/>
  <c r="J36" i="2"/>
  <c r="AY55" i="1"/>
  <c r="J35" i="2"/>
  <c r="AX55" i="1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1" i="2"/>
  <c r="BH441" i="2"/>
  <c r="BG441" i="2"/>
  <c r="BF441" i="2"/>
  <c r="T441" i="2"/>
  <c r="R441" i="2"/>
  <c r="P441" i="2"/>
  <c r="BI436" i="2"/>
  <c r="BH436" i="2"/>
  <c r="BG436" i="2"/>
  <c r="BF436" i="2"/>
  <c r="T436" i="2"/>
  <c r="R436" i="2"/>
  <c r="P436" i="2"/>
  <c r="BI431" i="2"/>
  <c r="BH431" i="2"/>
  <c r="BG431" i="2"/>
  <c r="BF431" i="2"/>
  <c r="T431" i="2"/>
  <c r="R431" i="2"/>
  <c r="P431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0" i="2"/>
  <c r="BH420" i="2"/>
  <c r="BG420" i="2"/>
  <c r="BF420" i="2"/>
  <c r="T420" i="2"/>
  <c r="R420" i="2"/>
  <c r="P420" i="2"/>
  <c r="BI416" i="2"/>
  <c r="BH416" i="2"/>
  <c r="BG416" i="2"/>
  <c r="BF416" i="2"/>
  <c r="T416" i="2"/>
  <c r="R416" i="2"/>
  <c r="P416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7" i="2"/>
  <c r="BH367" i="2"/>
  <c r="BG367" i="2"/>
  <c r="BF367" i="2"/>
  <c r="T367" i="2"/>
  <c r="R367" i="2"/>
  <c r="P367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R326" i="2"/>
  <c r="P326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98" i="2"/>
  <c r="BH98" i="2"/>
  <c r="BG98" i="2"/>
  <c r="BF98" i="2"/>
  <c r="T98" i="2"/>
  <c r="R98" i="2"/>
  <c r="P98" i="2"/>
  <c r="J92" i="2"/>
  <c r="J91" i="2"/>
  <c r="F89" i="2"/>
  <c r="E87" i="2"/>
  <c r="J55" i="2"/>
  <c r="J54" i="2"/>
  <c r="F52" i="2"/>
  <c r="E50" i="2"/>
  <c r="J18" i="2"/>
  <c r="E18" i="2"/>
  <c r="F92" i="2" s="1"/>
  <c r="J17" i="2"/>
  <c r="J15" i="2"/>
  <c r="E15" i="2"/>
  <c r="F54" i="2" s="1"/>
  <c r="J14" i="2"/>
  <c r="J12" i="2"/>
  <c r="J89" i="2"/>
  <c r="E7" i="2"/>
  <c r="E48" i="2"/>
  <c r="L50" i="1"/>
  <c r="AM50" i="1"/>
  <c r="AM49" i="1"/>
  <c r="L49" i="1"/>
  <c r="AM47" i="1"/>
  <c r="L47" i="1"/>
  <c r="L45" i="1"/>
  <c r="L44" i="1"/>
  <c r="J459" i="2"/>
  <c r="BK457" i="2"/>
  <c r="BK450" i="2"/>
  <c r="J441" i="2"/>
  <c r="J431" i="2"/>
  <c r="BK424" i="2"/>
  <c r="BK416" i="2"/>
  <c r="J409" i="2"/>
  <c r="J401" i="2"/>
  <c r="J392" i="2"/>
  <c r="J383" i="2"/>
  <c r="J372" i="2"/>
  <c r="BK362" i="2"/>
  <c r="J354" i="2"/>
  <c r="J347" i="2"/>
  <c r="BK341" i="2"/>
  <c r="BK332" i="2"/>
  <c r="J321" i="2"/>
  <c r="J311" i="2"/>
  <c r="BK302" i="2"/>
  <c r="BK295" i="2"/>
  <c r="BK286" i="2"/>
  <c r="BK278" i="2"/>
  <c r="BK269" i="2"/>
  <c r="BK261" i="2"/>
  <c r="J254" i="2"/>
  <c r="J244" i="2"/>
  <c r="J234" i="2"/>
  <c r="J225" i="2"/>
  <c r="BK217" i="2"/>
  <c r="J203" i="2"/>
  <c r="J195" i="2"/>
  <c r="BK188" i="2"/>
  <c r="J180" i="2"/>
  <c r="BK172" i="2"/>
  <c r="J164" i="2"/>
  <c r="J154" i="2"/>
  <c r="BK145" i="2"/>
  <c r="BK138" i="2"/>
  <c r="J129" i="2"/>
  <c r="BK121" i="2"/>
  <c r="BK112" i="2"/>
  <c r="J105" i="2"/>
  <c r="AS54" i="1"/>
  <c r="J450" i="2"/>
  <c r="BK441" i="2"/>
  <c r="BK431" i="2"/>
  <c r="J424" i="2"/>
  <c r="J412" i="2"/>
  <c r="BK404" i="2"/>
  <c r="BK396" i="2"/>
  <c r="BK388" i="2"/>
  <c r="J379" i="2"/>
  <c r="BK375" i="2"/>
  <c r="BK372" i="2"/>
  <c r="J362" i="2"/>
  <c r="BK351" i="2"/>
  <c r="J344" i="2"/>
  <c r="BK336" i="2"/>
  <c r="J326" i="2"/>
  <c r="BK316" i="2"/>
  <c r="J306" i="2"/>
  <c r="J299" i="2"/>
  <c r="BK290" i="2"/>
  <c r="J282" i="2"/>
  <c r="J273" i="2"/>
  <c r="J265" i="2"/>
  <c r="J257" i="2"/>
  <c r="J250" i="2"/>
  <c r="BK239" i="2"/>
  <c r="BK229" i="2"/>
  <c r="BK221" i="2"/>
  <c r="J212" i="2"/>
  <c r="BK203" i="2"/>
  <c r="BK195" i="2"/>
  <c r="J188" i="2"/>
  <c r="BK180" i="2"/>
  <c r="J172" i="2"/>
  <c r="BK164" i="2"/>
  <c r="BK159" i="2"/>
  <c r="J145" i="2"/>
  <c r="J138" i="2"/>
  <c r="BK129" i="2"/>
  <c r="J121" i="2"/>
  <c r="J112" i="2"/>
  <c r="J108" i="2"/>
  <c r="J98" i="2"/>
  <c r="J86" i="3"/>
  <c r="J88" i="3"/>
  <c r="J84" i="3"/>
  <c r="BK463" i="2"/>
  <c r="J454" i="2"/>
  <c r="BK446" i="2"/>
  <c r="BK436" i="2"/>
  <c r="J427" i="2"/>
  <c r="BK420" i="2"/>
  <c r="BK412" i="2"/>
  <c r="J404" i="2"/>
  <c r="J396" i="2"/>
  <c r="J388" i="2"/>
  <c r="BK379" i="2"/>
  <c r="BK367" i="2"/>
  <c r="BK358" i="2"/>
  <c r="J351" i="2"/>
  <c r="BK344" i="2"/>
  <c r="J336" i="2"/>
  <c r="BK326" i="2"/>
  <c r="J316" i="2"/>
  <c r="BK306" i="2"/>
  <c r="BK299" i="2"/>
  <c r="J290" i="2"/>
  <c r="BK282" i="2"/>
  <c r="BK273" i="2"/>
  <c r="BK265" i="2"/>
  <c r="BK257" i="2"/>
  <c r="BK250" i="2"/>
  <c r="J239" i="2"/>
  <c r="J229" i="2"/>
  <c r="J221" i="2"/>
  <c r="BK212" i="2"/>
  <c r="BK208" i="2"/>
  <c r="BK199" i="2"/>
  <c r="J191" i="2"/>
  <c r="J184" i="2"/>
  <c r="BK176" i="2"/>
  <c r="J168" i="2"/>
  <c r="J159" i="2"/>
  <c r="J149" i="2"/>
  <c r="J142" i="2"/>
  <c r="J133" i="2"/>
  <c r="BK125" i="2"/>
  <c r="BK116" i="2"/>
  <c r="BK108" i="2"/>
  <c r="BK98" i="2"/>
  <c r="J463" i="2"/>
  <c r="BK459" i="2"/>
  <c r="J457" i="2"/>
  <c r="BK454" i="2"/>
  <c r="J446" i="2"/>
  <c r="J436" i="2"/>
  <c r="BK427" i="2"/>
  <c r="J420" i="2"/>
  <c r="J416" i="2"/>
  <c r="BK409" i="2"/>
  <c r="BK401" i="2"/>
  <c r="BK392" i="2"/>
  <c r="BK383" i="2"/>
  <c r="J375" i="2"/>
  <c r="J367" i="2"/>
  <c r="J358" i="2"/>
  <c r="BK354" i="2"/>
  <c r="BK347" i="2"/>
  <c r="J341" i="2"/>
  <c r="J332" i="2"/>
  <c r="BK321" i="2"/>
  <c r="BK311" i="2"/>
  <c r="J302" i="2"/>
  <c r="J295" i="2"/>
  <c r="J286" i="2"/>
  <c r="J278" i="2"/>
  <c r="J269" i="2"/>
  <c r="J261" i="2"/>
  <c r="BK254" i="2"/>
  <c r="BK244" i="2"/>
  <c r="BK234" i="2"/>
  <c r="BK225" i="2"/>
  <c r="J217" i="2"/>
  <c r="J208" i="2"/>
  <c r="J199" i="2"/>
  <c r="BK191" i="2"/>
  <c r="BK184" i="2"/>
  <c r="J176" i="2"/>
  <c r="BK168" i="2"/>
  <c r="BK154" i="2"/>
  <c r="BK149" i="2"/>
  <c r="BK142" i="2"/>
  <c r="BK133" i="2"/>
  <c r="J125" i="2"/>
  <c r="J116" i="2"/>
  <c r="BK105" i="2"/>
  <c r="J90" i="3"/>
  <c r="BK84" i="3"/>
  <c r="BK90" i="3"/>
  <c r="BK88" i="3"/>
  <c r="BK86" i="3"/>
  <c r="BK97" i="2" l="1"/>
  <c r="J97" i="2"/>
  <c r="J61" i="2" s="1"/>
  <c r="R97" i="2"/>
  <c r="BK120" i="2"/>
  <c r="J120" i="2"/>
  <c r="J62" i="2" s="1"/>
  <c r="R120" i="2"/>
  <c r="BK137" i="2"/>
  <c r="J137" i="2"/>
  <c r="J63" i="2" s="1"/>
  <c r="R137" i="2"/>
  <c r="BK153" i="2"/>
  <c r="J153" i="2"/>
  <c r="J64" i="2" s="1"/>
  <c r="R153" i="2"/>
  <c r="BK190" i="2"/>
  <c r="J190" i="2"/>
  <c r="J65" i="2" s="1"/>
  <c r="R190" i="2"/>
  <c r="BK207" i="2"/>
  <c r="J207" i="2"/>
  <c r="J66" i="2" s="1"/>
  <c r="R207" i="2"/>
  <c r="BK216" i="2"/>
  <c r="J216" i="2"/>
  <c r="J67" i="2" s="1"/>
  <c r="R216" i="2"/>
  <c r="BK233" i="2"/>
  <c r="J233" i="2"/>
  <c r="J68" i="2" s="1"/>
  <c r="T233" i="2"/>
  <c r="P256" i="2"/>
  <c r="R256" i="2"/>
  <c r="BK277" i="2"/>
  <c r="J277" i="2"/>
  <c r="J70" i="2" s="1"/>
  <c r="R277" i="2"/>
  <c r="BK294" i="2"/>
  <c r="J294" i="2"/>
  <c r="J71" i="2" s="1"/>
  <c r="R294" i="2"/>
  <c r="BK310" i="2"/>
  <c r="J310" i="2"/>
  <c r="J72" i="2" s="1"/>
  <c r="R310" i="2"/>
  <c r="BK331" i="2"/>
  <c r="J331" i="2"/>
  <c r="J73" i="2" s="1"/>
  <c r="R331" i="2"/>
  <c r="BK374" i="2"/>
  <c r="J374" i="2"/>
  <c r="J74" i="2" s="1"/>
  <c r="R374" i="2"/>
  <c r="BK426" i="2"/>
  <c r="J426" i="2"/>
  <c r="J75" i="2" s="1"/>
  <c r="T426" i="2"/>
  <c r="BK83" i="3"/>
  <c r="J83" i="3"/>
  <c r="J61" i="3" s="1"/>
  <c r="R83" i="3"/>
  <c r="R82" i="3" s="1"/>
  <c r="R81" i="3" s="1"/>
  <c r="P97" i="2"/>
  <c r="T97" i="2"/>
  <c r="P120" i="2"/>
  <c r="T120" i="2"/>
  <c r="P137" i="2"/>
  <c r="T137" i="2"/>
  <c r="P153" i="2"/>
  <c r="T153" i="2"/>
  <c r="P190" i="2"/>
  <c r="T190" i="2"/>
  <c r="P207" i="2"/>
  <c r="T207" i="2"/>
  <c r="P216" i="2"/>
  <c r="T216" i="2"/>
  <c r="P233" i="2"/>
  <c r="R233" i="2"/>
  <c r="BK256" i="2"/>
  <c r="J256" i="2"/>
  <c r="J69" i="2" s="1"/>
  <c r="T256" i="2"/>
  <c r="P277" i="2"/>
  <c r="T277" i="2"/>
  <c r="P294" i="2"/>
  <c r="T294" i="2"/>
  <c r="P310" i="2"/>
  <c r="T310" i="2"/>
  <c r="P331" i="2"/>
  <c r="T331" i="2"/>
  <c r="P374" i="2"/>
  <c r="T374" i="2"/>
  <c r="P426" i="2"/>
  <c r="R426" i="2"/>
  <c r="P83" i="3"/>
  <c r="P82" i="3"/>
  <c r="P81" i="3" s="1"/>
  <c r="AU56" i="1" s="1"/>
  <c r="T83" i="3"/>
  <c r="T82" i="3"/>
  <c r="T81" i="3" s="1"/>
  <c r="E48" i="3"/>
  <c r="J52" i="3"/>
  <c r="F55" i="3"/>
  <c r="F77" i="3"/>
  <c r="BE84" i="3"/>
  <c r="BE86" i="3"/>
  <c r="BE88" i="3"/>
  <c r="BE90" i="3"/>
  <c r="E85" i="2"/>
  <c r="F91" i="2"/>
  <c r="BE98" i="2"/>
  <c r="BE105" i="2"/>
  <c r="BE108" i="2"/>
  <c r="BE112" i="2"/>
  <c r="BE116" i="2"/>
  <c r="BE121" i="2"/>
  <c r="BE125" i="2"/>
  <c r="BE129" i="2"/>
  <c r="BE138" i="2"/>
  <c r="BE142" i="2"/>
  <c r="BE145" i="2"/>
  <c r="BE154" i="2"/>
  <c r="BE159" i="2"/>
  <c r="BE164" i="2"/>
  <c r="BE168" i="2"/>
  <c r="BE172" i="2"/>
  <c r="BE176" i="2"/>
  <c r="BE180" i="2"/>
  <c r="BE184" i="2"/>
  <c r="BE188" i="2"/>
  <c r="BE191" i="2"/>
  <c r="BE195" i="2"/>
  <c r="BE199" i="2"/>
  <c r="BE203" i="2"/>
  <c r="BE208" i="2"/>
  <c r="BE212" i="2"/>
  <c r="BE217" i="2"/>
  <c r="BE221" i="2"/>
  <c r="BE225" i="2"/>
  <c r="BE229" i="2"/>
  <c r="BE234" i="2"/>
  <c r="BE239" i="2"/>
  <c r="BE244" i="2"/>
  <c r="BE250" i="2"/>
  <c r="BE254" i="2"/>
  <c r="BE257" i="2"/>
  <c r="BE261" i="2"/>
  <c r="BE265" i="2"/>
  <c r="BE269" i="2"/>
  <c r="BE273" i="2"/>
  <c r="BE278" i="2"/>
  <c r="BE282" i="2"/>
  <c r="BE286" i="2"/>
  <c r="BE290" i="2"/>
  <c r="BE295" i="2"/>
  <c r="BE299" i="2"/>
  <c r="BE302" i="2"/>
  <c r="BE306" i="2"/>
  <c r="BE311" i="2"/>
  <c r="BE316" i="2"/>
  <c r="BE321" i="2"/>
  <c r="BE332" i="2"/>
  <c r="BE336" i="2"/>
  <c r="BE341" i="2"/>
  <c r="BE344" i="2"/>
  <c r="BE347" i="2"/>
  <c r="BE358" i="2"/>
  <c r="BE362" i="2"/>
  <c r="BE367" i="2"/>
  <c r="BE372" i="2"/>
  <c r="BE375" i="2"/>
  <c r="BE379" i="2"/>
  <c r="BE383" i="2"/>
  <c r="BE388" i="2"/>
  <c r="BE392" i="2"/>
  <c r="BE396" i="2"/>
  <c r="BE401" i="2"/>
  <c r="BE404" i="2"/>
  <c r="BE409" i="2"/>
  <c r="BE412" i="2"/>
  <c r="BE416" i="2"/>
  <c r="BE424" i="2"/>
  <c r="BE431" i="2"/>
  <c r="BE441" i="2"/>
  <c r="BE446" i="2"/>
  <c r="BE450" i="2"/>
  <c r="BE457" i="2"/>
  <c r="BE459" i="2"/>
  <c r="J52" i="2"/>
  <c r="F55" i="2"/>
  <c r="BE133" i="2"/>
  <c r="BE149" i="2"/>
  <c r="BE326" i="2"/>
  <c r="BE351" i="2"/>
  <c r="BE354" i="2"/>
  <c r="BE420" i="2"/>
  <c r="BE427" i="2"/>
  <c r="BE436" i="2"/>
  <c r="BE454" i="2"/>
  <c r="BE463" i="2"/>
  <c r="F34" i="2"/>
  <c r="BA55" i="1" s="1"/>
  <c r="F35" i="2"/>
  <c r="BB55" i="1" s="1"/>
  <c r="F37" i="2"/>
  <c r="BD55" i="1" s="1"/>
  <c r="J34" i="2"/>
  <c r="AW55" i="1" s="1"/>
  <c r="F36" i="2"/>
  <c r="BC55" i="1" s="1"/>
  <c r="J34" i="3"/>
  <c r="AW56" i="1" s="1"/>
  <c r="F35" i="3"/>
  <c r="BB56" i="1" s="1"/>
  <c r="F34" i="3"/>
  <c r="BA56" i="1" s="1"/>
  <c r="F37" i="3"/>
  <c r="BD56" i="1" s="1"/>
  <c r="F36" i="3"/>
  <c r="BC56" i="1" s="1"/>
  <c r="T96" i="2" l="1"/>
  <c r="T95" i="2" s="1"/>
  <c r="P96" i="2"/>
  <c r="P95" i="2" s="1"/>
  <c r="AU55" i="1" s="1"/>
  <c r="AU54" i="1" s="1"/>
  <c r="R96" i="2"/>
  <c r="R95" i="2"/>
  <c r="BK96" i="2"/>
  <c r="BK95" i="2"/>
  <c r="J95" i="2" s="1"/>
  <c r="J59" i="2" s="1"/>
  <c r="BK82" i="3"/>
  <c r="J82" i="3"/>
  <c r="J60" i="3" s="1"/>
  <c r="J33" i="2"/>
  <c r="AV55" i="1" s="1"/>
  <c r="AT55" i="1" s="1"/>
  <c r="F33" i="2"/>
  <c r="AZ55" i="1"/>
  <c r="BD54" i="1"/>
  <c r="W33" i="1"/>
  <c r="BB54" i="1"/>
  <c r="W31" i="1"/>
  <c r="BC54" i="1"/>
  <c r="AY54" i="1"/>
  <c r="F33" i="3"/>
  <c r="AZ56" i="1"/>
  <c r="BA54" i="1"/>
  <c r="W30" i="1"/>
  <c r="J33" i="3"/>
  <c r="AV56" i="1"/>
  <c r="AT56" i="1" s="1"/>
  <c r="J96" i="2" l="1"/>
  <c r="J60" i="2" s="1"/>
  <c r="BK81" i="3"/>
  <c r="J81" i="3"/>
  <c r="J59" i="3"/>
  <c r="J30" i="2"/>
  <c r="AG55" i="1"/>
  <c r="AZ54" i="1"/>
  <c r="W29" i="1"/>
  <c r="W32" i="1"/>
  <c r="AX54" i="1"/>
  <c r="AW54" i="1"/>
  <c r="AK30" i="1"/>
  <c r="J39" i="2" l="1"/>
  <c r="AN55" i="1"/>
  <c r="J30" i="3"/>
  <c r="AG56" i="1"/>
  <c r="AG54" i="1"/>
  <c r="AK26" i="1" s="1"/>
  <c r="AV54" i="1"/>
  <c r="AK29" i="1" s="1"/>
  <c r="AK35" i="1" l="1"/>
  <c r="J39" i="3"/>
  <c r="AN56" i="1"/>
  <c r="AT54" i="1"/>
  <c r="AN54" i="1"/>
</calcChain>
</file>

<file path=xl/sharedStrings.xml><?xml version="1.0" encoding="utf-8"?>
<sst xmlns="http://schemas.openxmlformats.org/spreadsheetml/2006/main" count="3886" uniqueCount="572">
  <si>
    <t>Export Komplet</t>
  </si>
  <si>
    <t>VZ</t>
  </si>
  <si>
    <t>2.0</t>
  </si>
  <si>
    <t>ZAMOK</t>
  </si>
  <si>
    <t>False</t>
  </si>
  <si>
    <t>{7c24a4e3-d92d-4bf5-a47c-6fcc1e6c68e1}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</si>
  <si>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</si>
  <si>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</si>
  <si>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</si>
  <si>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</si>
  <si>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</si>
  <si>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</si>
  <si>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</si>
  <si>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</si>
  <si>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x70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</si>
  <si>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</si>
  <si>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</si>
  <si>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III/180 9 a III/180 10 Česká Bříza - Hromnice povrchová oprava</t>
  </si>
  <si>
    <t>KSO:</t>
  </si>
  <si>
    <t/>
  </si>
  <si>
    <t>CC-CZ:</t>
  </si>
  <si>
    <t>Místo:</t>
  </si>
  <si>
    <t xml:space="preserve"> </t>
  </si>
  <si>
    <t>Datum:</t>
  </si>
  <si>
    <t>7. 6. 2023</t>
  </si>
  <si>
    <t>Zadavatel:</t>
  </si>
  <si>
    <t>IČ:</t>
  </si>
  <si>
    <t>DIČ:</t>
  </si>
  <si>
    <t>Uchazeč:</t>
  </si>
  <si>
    <t>Vyplň údaj</t>
  </si>
  <si>
    <t>Projektant:</t>
  </si>
  <si>
    <t>61171344</t>
  </si>
  <si>
    <t>MENE Industry s.r.o., Lobezská 53, 326 00 Plzeň</t>
  </si>
  <si>
    <t>CZ61171344</t>
  </si>
  <si>
    <t>True</t>
  </si>
  <si>
    <t>Zpracovatel:</t>
  </si>
  <si>
    <t>08179981</t>
  </si>
  <si>
    <t>Jiří Marek, Stýskaly 7, 330 11 Třemošná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</si>
  <si>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</si>
  <si>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</si>
  <si>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</si>
  <si>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</si>
  <si>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</si>
  <si>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</si>
  <si>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</si>
  <si>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</si>
  <si>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</si>
  <si>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</si>
  <si>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</si>
  <si>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</si>
  <si>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</si>
  <si>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</si>
  <si>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</si>
  <si>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</si>
  <si>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</si>
  <si>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</si>
  <si>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</si>
  <si>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</si>
  <si>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</si>
  <si>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</si>
  <si>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</si>
  <si>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</si>
  <si>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</si>
  <si>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</si>
  <si>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</si>
  <si>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</si>
  <si>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</si>
  <si>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</si>
  <si>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</si>
  <si>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</si>
  <si>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</si>
  <si>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</si>
  <si>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</si>
  <si>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</si>
  <si>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</si>
  <si>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</si>
  <si>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</si>
  <si>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</si>
  <si>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</si>
  <si>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</si>
  <si>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110 Komunikace</t>
  </si>
  <si>
    <t>STA</t>
  </si>
  <si>
    <t>{a1eb3979-a08a-468f-b2c3-2e1865352f53}</t>
  </si>
  <si>
    <t>822 24 73</t>
  </si>
  <si>
    <t>2</t>
  </si>
  <si>
    <t>Vedlejší rozpočtové náklady</t>
  </si>
  <si>
    <t>{0f94e488-a877-4559-953e-960b24c7ffd4}</t>
  </si>
  <si>
    <t>KRYCÍ LIST SOUPISU PRACÍ</t>
  </si>
  <si>
    <t>Objekt:</t>
  </si>
  <si>
    <t>1 - SO 110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</si>
  <si>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</si>
  <si>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</si>
  <si>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</si>
  <si>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</si>
  <si>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</si>
  <si>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</si>
  <si>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A - Vozovka 0,000 - 0,015 km</t>
  </si>
  <si>
    <t xml:space="preserve">    3 - B - Vozovka 0,015 - 0,300 km</t>
  </si>
  <si>
    <t xml:space="preserve">    4 - C - Vozovka 0,300 - 0,516 km, 0,563 - 2,325 km</t>
  </si>
  <si>
    <t xml:space="preserve">    5 - D - Vozovka 2,325 - 2,340 km</t>
  </si>
  <si>
    <t xml:space="preserve">    6 - M1 - Vozovka most 0,521 - 0,558 km</t>
  </si>
  <si>
    <t xml:space="preserve">    7 - M2 - Vozovka 0,516 - 0,521 km a 0,558 - 0,563 km</t>
  </si>
  <si>
    <t xml:space="preserve">    8 - Krajnice</t>
  </si>
  <si>
    <t xml:space="preserve">    9 - E - Vozovka samostatného sjezdu</t>
  </si>
  <si>
    <t xml:space="preserve">    10 - F - Vozovka připojení místní komunikace a komunikace III.třídy</t>
  </si>
  <si>
    <t xml:space="preserve">    11 - G - Vozovka připojení účelové komunikace</t>
  </si>
  <si>
    <t xml:space="preserve">    12 - Hospodářský sjezd</t>
  </si>
  <si>
    <t xml:space="preserve">    13 - Dopravní značení</t>
  </si>
  <si>
    <t xml:space="preserve">    14 - Ostatní konstrukce a práce</t>
  </si>
  <si>
    <t xml:space="preserve">    15 -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</si>
  <si>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</si>
  <si>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</si>
  <si>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</si>
  <si>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</si>
  <si>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</si>
  <si>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</si>
  <si>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</si>
  <si>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</si>
  <si>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</si>
  <si>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</si>
  <si>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</si>
  <si>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</si>
  <si>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</si>
  <si>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</si>
  <si>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</si>
  <si>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</si>
  <si>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</si>
  <si>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</si>
  <si>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</si>
  <si>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strojně v hornině třídy těžitelnosti I skupiny 3 přes 100 do 500 m3</t>
  </si>
  <si>
    <t>m3</t>
  </si>
  <si>
    <t>CS ÚRS 2023 01</t>
  </si>
  <si>
    <t>4</t>
  </si>
  <si>
    <t>-1345199799</t>
  </si>
  <si>
    <t>Online PSC</t>
  </si>
  <si>
    <t>https://podminky.urs.cz/item/CS_URS_2023_01/122251104</t>
  </si>
  <si>
    <t>VV</t>
  </si>
  <si>
    <t xml:space="preserve">"viz.výkres č.2-5 Situace komunikace část I-IV" </t>
  </si>
  <si>
    <t>"samostatný sjezd"  45*0,24</t>
  </si>
  <si>
    <t>"hospodářský sjezd"  48*0,1+68*0,17+13*0,12</t>
  </si>
  <si>
    <t>"krajnice" (7+8+2063)*0,05</t>
  </si>
  <si>
    <t>Součet</t>
  </si>
  <si>
    <t>16275R</t>
  </si>
  <si>
    <t>Vodorovné přemístění výkopku/sypaniny z horniny třídy těžitelnosti I skupiny 1 až 3 dle možností zhotovitele</t>
  </si>
  <si>
    <t>1701657568</t>
  </si>
  <si>
    <t>"viz.pol.122251104" 132,62</t>
  </si>
  <si>
    <t>3</t>
  </si>
  <si>
    <t>171251201</t>
  </si>
  <si>
    <t>Uložení sypaniny na skládky nebo meziskládky bez hutnění s upravením uložené sypaniny do předepsaného tvaru</t>
  </si>
  <si>
    <t>1856870978</t>
  </si>
  <si>
    <t>https://podminky.urs.cz/item/CS_URS_2023_01/171251201</t>
  </si>
  <si>
    <t>"viz.pol.16275R" 132,62</t>
  </si>
  <si>
    <t>171201231</t>
  </si>
  <si>
    <t>Poplatek za uložení stavebního odpadu na recyklační skládce (skládkovné) zeminy a kamení zatříděného do Katalogu odpadů pod kódem 17 05 04</t>
  </si>
  <si>
    <t>t</t>
  </si>
  <si>
    <t>861060233</t>
  </si>
  <si>
    <t>https://podminky.urs.cz/item/CS_URS_2023_01/171201231</t>
  </si>
  <si>
    <t>"viz.pol.171251201" 132,62*1,8</t>
  </si>
  <si>
    <t>5</t>
  </si>
  <si>
    <t>181951112</t>
  </si>
  <si>
    <t>Úprava pláně vyrovnáním výškových rozdílů strojně v hornině třídy těžitelnosti I, skupiny 1 až 3 se zhutněním</t>
  </si>
  <si>
    <t>m2</t>
  </si>
  <si>
    <t>614254157</t>
  </si>
  <si>
    <t>https://podminky.urs.cz/item/CS_URS_2023_01/181951112</t>
  </si>
  <si>
    <t>"viz.výkres č.2-5 Situace komunikace část I-IV- výměra převzata z AutoCad" 45+48+68+13</t>
  </si>
  <si>
    <t>A - Vozovka 0,000 - 0,015 km</t>
  </si>
  <si>
    <t>6</t>
  </si>
  <si>
    <t>573231108</t>
  </si>
  <si>
    <t>Postřik spojovací PS bez posypu kamenivem ze silniční emulze, v množství 0,50 kg/m2</t>
  </si>
  <si>
    <t>658882214</t>
  </si>
  <si>
    <t>https://podminky.urs.cz/item/CS_URS_2023_01/573231108</t>
  </si>
  <si>
    <t>"viz.výkres č.2-5 Situace komunikace část I-IV- výměra převzata z AutoCad" 92</t>
  </si>
  <si>
    <t>7</t>
  </si>
  <si>
    <t>577145122</t>
  </si>
  <si>
    <t>Asfaltový beton vrstva ložní ACL 16 (ABH) s rozprostřením a zhutněním z nemodifikovaného asfaltu v pruhu šířky přes 3 m, po zhutnění tl. 50 mm</t>
  </si>
  <si>
    <t>1799131182</t>
  </si>
  <si>
    <t>https://podminky.urs.cz/item/CS_URS_2023_01/577145122</t>
  </si>
  <si>
    <t>"viz.pol.573231108" 92</t>
  </si>
  <si>
    <t>8</t>
  </si>
  <si>
    <t>1351525834</t>
  </si>
  <si>
    <t>9</t>
  </si>
  <si>
    <t>577144121</t>
  </si>
  <si>
    <t>Asfaltový beton vrstva obrusná ACO 11 (ABS) s rozprostřením a se zhutněním z nemodifikovaného asfaltu v pruhu šířky přes 3 m tř. I, po zhutnění tl. 50 mm</t>
  </si>
  <si>
    <t>1816382426</t>
  </si>
  <si>
    <t>https://podminky.urs.cz/item/CS_URS_2023_01/577144121</t>
  </si>
  <si>
    <t>B - Vozovka 0,015 - 0,300 km</t>
  </si>
  <si>
    <t>10</t>
  </si>
  <si>
    <t>-1740798881</t>
  </si>
  <si>
    <t>"viz.výkres č.2-5 Situace komunikace část I-IV- výměra převzata z AutoCad" 1720</t>
  </si>
  <si>
    <t>11</t>
  </si>
  <si>
    <t>577175112R</t>
  </si>
  <si>
    <t>Asfaltový beton vrstva ložní ACL 16 (ABH) s rozprostřením a zhutněním z nemodifikovaného asfaltu v pruhu šířky do 3 m, po zhutnění tl. 90 mm</t>
  </si>
  <si>
    <t>-1748777006</t>
  </si>
  <si>
    <t>"viz.pol.573231108" 1720</t>
  </si>
  <si>
    <t>12</t>
  </si>
  <si>
    <t>-1062124192</t>
  </si>
  <si>
    <t>13</t>
  </si>
  <si>
    <t>-438230488</t>
  </si>
  <si>
    <t>C - Vozovka 0,300 - 0,516 km, 0,563 - 2,325 km</t>
  </si>
  <si>
    <t>14</t>
  </si>
  <si>
    <t>919735111</t>
  </si>
  <si>
    <t>Řezání stávajícího živičného krytu nebo podkladu hloubky do 50 mm</t>
  </si>
  <si>
    <t>m</t>
  </si>
  <si>
    <t>1569051907</t>
  </si>
  <si>
    <t>https://podminky.urs.cz/item/CS_URS_2023_01/919735111</t>
  </si>
  <si>
    <t xml:space="preserve">"viz.výkres č.2-5 Situace komunikace část I-IV- výměra převzata z AutoCad" </t>
  </si>
  <si>
    <t>"Proříznutí trhlin a spar - 10% z plochy" 11800*0,1</t>
  </si>
  <si>
    <t>572531131</t>
  </si>
  <si>
    <t>Vyspravení trhlin dosavadního krytu asfaltovou sanační hmotou oprava trhlin šířky přes 30 do 40 mm</t>
  </si>
  <si>
    <t>1761997280</t>
  </si>
  <si>
    <t>https://podminky.urs.cz/item/CS_URS_2023_01/572531131</t>
  </si>
  <si>
    <t>"Oprava trhlin a spar - 10% z plochy" 11800*0,1</t>
  </si>
  <si>
    <t>16</t>
  </si>
  <si>
    <t>1524906939</t>
  </si>
  <si>
    <t>"viz.výkres č.2-5 Situace komunikace část I-IV- výměra převzata z AutoCad" 11800</t>
  </si>
  <si>
    <t>17</t>
  </si>
  <si>
    <t>294879679</t>
  </si>
  <si>
    <t>"viz.pol.573231108 - vyrovnání příčných spádů 20 % z plochy" 11800*0,2</t>
  </si>
  <si>
    <t>18</t>
  </si>
  <si>
    <t>-1804750396</t>
  </si>
  <si>
    <t>"viz.pol.573231108" 11800</t>
  </si>
  <si>
    <t>19</t>
  </si>
  <si>
    <t>577165112</t>
  </si>
  <si>
    <t>Asfaltový beton vrstva ložní ACL 16 (ABH) s rozprostřením a zhutněním z nemodifikovaného asfaltu v pruhu šířky do 3 m, po zhutnění tl. 70 mm</t>
  </si>
  <si>
    <t>1566102986</t>
  </si>
  <si>
    <t>https://podminky.urs.cz/item/CS_URS_2023_01/577165112</t>
  </si>
  <si>
    <t>20</t>
  </si>
  <si>
    <t>-2007468455</t>
  </si>
  <si>
    <t>998742425</t>
  </si>
  <si>
    <t>22</t>
  </si>
  <si>
    <t>998225111</t>
  </si>
  <si>
    <t>Přesun hmot pro komunikace s krytem z kameniva, monolitickým betonovým nebo živičným dopravní vzdálenost do 200 m jakékoliv délky objektu</t>
  </si>
  <si>
    <t>-1870034774</t>
  </si>
  <si>
    <t>https://podminky.urs.cz/item/CS_URS_2023_01/998225111</t>
  </si>
  <si>
    <t>D - Vozovka 2,325 - 2,340 km</t>
  </si>
  <si>
    <t>23</t>
  </si>
  <si>
    <t>-1086672772</t>
  </si>
  <si>
    <t>"viz.výkres č.2-5 Situace komunikace část I-IV- výměra převzata z AutoCad" 80</t>
  </si>
  <si>
    <t>24</t>
  </si>
  <si>
    <t>577135112</t>
  </si>
  <si>
    <t>Asfaltový beton vrstva ložní ACL 16 (ABH) s rozprostřením a zhutněním z nemodifikovaného asfaltu v pruhu šířky do 3 m, po zhutnění tl. 35 mm</t>
  </si>
  <si>
    <t>1000259900</t>
  </si>
  <si>
    <t>https://podminky.urs.cz/item/CS_URS_2023_01/577135112</t>
  </si>
  <si>
    <t>"viz.pol.573231108" 80</t>
  </si>
  <si>
    <t>25</t>
  </si>
  <si>
    <t>1705501124</t>
  </si>
  <si>
    <t>26</t>
  </si>
  <si>
    <t>1114603407</t>
  </si>
  <si>
    <t>M1 - Vozovka most 0,521 - 0,558 km</t>
  </si>
  <si>
    <t>27</t>
  </si>
  <si>
    <t>-904211625</t>
  </si>
  <si>
    <t>"viz.výkres č.2-5 Situace komunikace část I-IV- výměra převzata z AutoCad" 250</t>
  </si>
  <si>
    <t>28</t>
  </si>
  <si>
    <t>-819799736</t>
  </si>
  <si>
    <t>"viz.pol.573231108" 250</t>
  </si>
  <si>
    <t>M2 - Vozovka 0,516 - 0,521 km a 0,558 - 0,563 km</t>
  </si>
  <si>
    <t>29</t>
  </si>
  <si>
    <t>-694070861</t>
  </si>
  <si>
    <t>"viz.výkres č.2-5 Situace komunikace část I-IV- výměra převzata z AutoCad" 62</t>
  </si>
  <si>
    <t>30</t>
  </si>
  <si>
    <t>264649387</t>
  </si>
  <si>
    <t>"viz.pol.573231108" 62</t>
  </si>
  <si>
    <t>31</t>
  </si>
  <si>
    <t>-1662498394</t>
  </si>
  <si>
    <t>32</t>
  </si>
  <si>
    <t>-1838681340</t>
  </si>
  <si>
    <t>Krajnice</t>
  </si>
  <si>
    <t>33</t>
  </si>
  <si>
    <t>569931131</t>
  </si>
  <si>
    <t>Zpevnění krajnic nebo komunikací pro pěší s rozprostřením a zhutněním, po zhutnění asfaltovým recyklátem tl. 90 mm vč. dodávky recyklátu</t>
  </si>
  <si>
    <t>577102282</t>
  </si>
  <si>
    <t>https://podminky.urs.cz/item/CS_URS_2023_01/569931131</t>
  </si>
  <si>
    <t>"skladba krajnice D1" 7</t>
  </si>
  <si>
    <t>34</t>
  </si>
  <si>
    <t>569931132</t>
  </si>
  <si>
    <t>Zpevnění krajnic nebo komunikací pro pěší s rozprostřením a zhutněním, po zhutnění asfaltovým recyklátem tl. 100 mm vč. dodávky recyklátu</t>
  </si>
  <si>
    <t>-234685185</t>
  </si>
  <si>
    <t>https://podminky.urs.cz/item/CS_URS_2023_01/569931132</t>
  </si>
  <si>
    <t>"skladba krajnice A1" 8</t>
  </si>
  <si>
    <t>35</t>
  </si>
  <si>
    <t>569951132</t>
  </si>
  <si>
    <t>Zpevnění krajnic nebo komunikací pro pěší s rozprostřením a zhutněním, po zhutnění asfaltovým recyklátem tl. 140 mm vč. dodávky recyklátu</t>
  </si>
  <si>
    <t>-768232607</t>
  </si>
  <si>
    <t>https://podminky.urs.cz/item/CS_URS_2023_01/569951132</t>
  </si>
  <si>
    <t>"skladba krajnice B1" 270+4+7</t>
  </si>
  <si>
    <t>"skladba krajnice C1" 945+12+41+11+8</t>
  </si>
  <si>
    <t>36</t>
  </si>
  <si>
    <t>569951132R</t>
  </si>
  <si>
    <t>Zpevnění krajnic nebo komunikací pro pěší s rozprostřením a zhutněním, po zhutnění asfaltovým recyklátem tl. 140 mm - bez dodavky recyklátu</t>
  </si>
  <si>
    <t>1510904544</t>
  </si>
  <si>
    <t>"skladba krajnice C1" 765</t>
  </si>
  <si>
    <t>37</t>
  </si>
  <si>
    <t>29826565</t>
  </si>
  <si>
    <t>E - Vozovka samostatného sjezdu</t>
  </si>
  <si>
    <t>38</t>
  </si>
  <si>
    <t>564841012</t>
  </si>
  <si>
    <t>Podklad ze štěrkodrti ŠD s rozprostřením a zhutněním plochy jednotlivě do 100 m2, po zhutnění tl. 130 mm</t>
  </si>
  <si>
    <t>-136339985</t>
  </si>
  <si>
    <t>https://podminky.urs.cz/item/CS_URS_2023_01/564841012</t>
  </si>
  <si>
    <t>"viz.výkres č.2-5 Situace komunikace část I-IV- výměra převzata z AutoCad" 45</t>
  </si>
  <si>
    <t>39</t>
  </si>
  <si>
    <t>28883126</t>
  </si>
  <si>
    <t>"viz.pol.564841012" 45</t>
  </si>
  <si>
    <t>40</t>
  </si>
  <si>
    <t>577155112</t>
  </si>
  <si>
    <t>Asfaltový beton vrstva ložní ACL 16 (ABH) s rozprostřením a zhutněním z nemodifikovaného asfaltu v pruhu šířky do 3 m, po zhutnění tl. 60 mm</t>
  </si>
  <si>
    <t>870125893</t>
  </si>
  <si>
    <t>https://podminky.urs.cz/item/CS_URS_2023_01/577155112</t>
  </si>
  <si>
    <t>41</t>
  </si>
  <si>
    <t>-1907107102</t>
  </si>
  <si>
    <t>42</t>
  </si>
  <si>
    <t>-1148835399</t>
  </si>
  <si>
    <t>F - Vozovka připojení místní komunikace a komunikace III.třídy</t>
  </si>
  <si>
    <t>43</t>
  </si>
  <si>
    <t>92234118</t>
  </si>
  <si>
    <t>"viz.výkres č.2-5 Situace komunikace část I-IV- výměra převzata z AutoCad" 93</t>
  </si>
  <si>
    <t>44</t>
  </si>
  <si>
    <t>-1662284867</t>
  </si>
  <si>
    <t>"viz.pol.573231108" 93</t>
  </si>
  <si>
    <t>45</t>
  </si>
  <si>
    <t>221238124</t>
  </si>
  <si>
    <t>46</t>
  </si>
  <si>
    <t>-2042110943</t>
  </si>
  <si>
    <t>G - Vozovka připojení účelové komunikace</t>
  </si>
  <si>
    <t>47</t>
  </si>
  <si>
    <t>-935173852</t>
  </si>
  <si>
    <t>"viz.výkres č.2-5 Situace komunikace část I-IV- výměra převzata z AutoCad" 155</t>
  </si>
  <si>
    <t>48</t>
  </si>
  <si>
    <t>722642328</t>
  </si>
  <si>
    <t>"viz.pol.573231108" 155</t>
  </si>
  <si>
    <t>49</t>
  </si>
  <si>
    <t>-507072869</t>
  </si>
  <si>
    <t>50</t>
  </si>
  <si>
    <t>-1451792305</t>
  </si>
  <si>
    <t>Hospodářský sjezd</t>
  </si>
  <si>
    <t>51</t>
  </si>
  <si>
    <t>564930412</t>
  </si>
  <si>
    <t>Podklad nebo podsyp z asfaltového recyklátu s rozprostřením a zhutněním plochy jednotlivě do 100 m2, po zhutnění tl. 100 mm</t>
  </si>
  <si>
    <t>288716648</t>
  </si>
  <si>
    <t>https://podminky.urs.cz/item/CS_URS_2023_01/564930412</t>
  </si>
  <si>
    <t>"u vozovky skladby B1" 48</t>
  </si>
  <si>
    <t>52</t>
  </si>
  <si>
    <t>564920412</t>
  </si>
  <si>
    <t>Podklad nebo podsyp z asfaltového recyklátu s rozprostřením a zhutněním plochy jednotlivě do 100 m2, po zhutnění tl. 70 mm</t>
  </si>
  <si>
    <t>-1506019893</t>
  </si>
  <si>
    <t>https://podminky.urs.cz/item/CS_URS_2023_01/564920412</t>
  </si>
  <si>
    <t>"u vozovky skladby C1" 68</t>
  </si>
  <si>
    <t>53</t>
  </si>
  <si>
    <t>-229721329</t>
  </si>
  <si>
    <t>54</t>
  </si>
  <si>
    <t>564940412</t>
  </si>
  <si>
    <t>Podklad nebo podsyp z asfaltového recyklátu s rozprostřením a zhutněním plochy jednotlivě do 100 m2, po zhutnění tl. 120 mm</t>
  </si>
  <si>
    <t>-2128912948</t>
  </si>
  <si>
    <t>https://podminky.urs.cz/item/CS_URS_2023_01/564940412</t>
  </si>
  <si>
    <t>"u vozovky skladby D1" 13</t>
  </si>
  <si>
    <t>Dopravní značení</t>
  </si>
  <si>
    <t>55</t>
  </si>
  <si>
    <t>914511112</t>
  </si>
  <si>
    <t>Montáž sloupku dopravních značek délky do 3,5 m do hliníkové patky pro sloupek D 60 mm</t>
  </si>
  <si>
    <t>kus</t>
  </si>
  <si>
    <t>-1658231223</t>
  </si>
  <si>
    <t>https://podminky.urs.cz/item/CS_URS_2023_01/914511112</t>
  </si>
  <si>
    <t>"viz.výkres č.9-Dopravni značení" 5+2+2+1+1+1+5+3</t>
  </si>
  <si>
    <t>56</t>
  </si>
  <si>
    <t>912211111</t>
  </si>
  <si>
    <t>Montáž směrového sloupku plastového s odrazkou prostým uložením bez betonového základu silničního</t>
  </si>
  <si>
    <t>-1061373439</t>
  </si>
  <si>
    <t>https://podminky.urs.cz/item/CS_URS_2023_01/912211111</t>
  </si>
  <si>
    <t>"viz.výkres č.2-5 Situace komunikace část I-IV" 11*2+7+9*2+6+16*2+10+12+11*2+12</t>
  </si>
  <si>
    <t>2*(5+2+4+3)</t>
  </si>
  <si>
    <t>57</t>
  </si>
  <si>
    <t>M</t>
  </si>
  <si>
    <t>40445158</t>
  </si>
  <si>
    <t>sloupek směrový silniční plastový 1,2m</t>
  </si>
  <si>
    <t>1996225707</t>
  </si>
  <si>
    <t>58</t>
  </si>
  <si>
    <t>40445158R</t>
  </si>
  <si>
    <t>sloupek směrový silniční plastový 1,2m - červený</t>
  </si>
  <si>
    <t>-1308587111</t>
  </si>
  <si>
    <t>"viz.výkres č.2-5 Situace komunikace část I-IV" 2*(5+2+4+3)</t>
  </si>
  <si>
    <t>59</t>
  </si>
  <si>
    <t>912211121</t>
  </si>
  <si>
    <t>Montáž směrového sloupku plastového s odrazkou přišroubováním na svodidlo</t>
  </si>
  <si>
    <t>-1906855240</t>
  </si>
  <si>
    <t>https://podminky.urs.cz/item/CS_URS_2023_01/912211121</t>
  </si>
  <si>
    <t>"viz.výkres č.2-5 Situace komunikace část I-IV" 6+3+2+1+3+5+6+2+2</t>
  </si>
  <si>
    <t>60</t>
  </si>
  <si>
    <t>40445153</t>
  </si>
  <si>
    <t>sloupek svodidlový plastový</t>
  </si>
  <si>
    <t>1872441356</t>
  </si>
  <si>
    <t>"viz.pol.912211121" 30</t>
  </si>
  <si>
    <t>61</t>
  </si>
  <si>
    <t>911331131</t>
  </si>
  <si>
    <t>Silniční svodidlo ocelové se zaberaněním sloupků jednostranné úroveň zádržnosti H1 vzdálenosti sloupků do 2 m</t>
  </si>
  <si>
    <t>-1481659640</t>
  </si>
  <si>
    <t>https://podminky.urs.cz/item/CS_URS_2023_01/911331131</t>
  </si>
  <si>
    <t>"viz.výkres č.9-Dopravni značení" 38,5+78,5+183,5+53,5+23+58+22,5+41+95</t>
  </si>
  <si>
    <t>62</t>
  </si>
  <si>
    <t>915611111</t>
  </si>
  <si>
    <t>Předznačení pro vodorovné značení stříkané barvou nebo prováděné z nátěrových hmot liniové dělicí čáry, vodicí proužky</t>
  </si>
  <si>
    <t>-1356020980</t>
  </si>
  <si>
    <t>https://podminky.urs.cz/item/CS_URS_2023_01/915611111</t>
  </si>
  <si>
    <t>"viz.výkres č.9-Dopravni značení" 4620+165</t>
  </si>
  <si>
    <t>63</t>
  </si>
  <si>
    <t>915211112</t>
  </si>
  <si>
    <t>Vodorovné dopravní značení stříkaným plastem dělící čára šířky 125 mm souvislá bílá retroreflexní</t>
  </si>
  <si>
    <t>-2127189370</t>
  </si>
  <si>
    <t>https://podminky.urs.cz/item/CS_URS_2023_01/915211112</t>
  </si>
  <si>
    <t xml:space="preserve">"viz.výkres č.9-Dopravni značení" </t>
  </si>
  <si>
    <t>"vodící čára V4" 21+20+17+5+2340*2-(30+35+18+8+10+15+7)</t>
  </si>
  <si>
    <t>64</t>
  </si>
  <si>
    <t>915221122</t>
  </si>
  <si>
    <t>Vodorovné dopravní značení stříkaným plastem vodící čára bílá šířky 250 mm přerušovaná retroreflexní</t>
  </si>
  <si>
    <t>-1999835253</t>
  </si>
  <si>
    <t>https://podminky.urs.cz/item/CS_URS_2023_01/915221122</t>
  </si>
  <si>
    <t>"vodící čára V2b" 27+15+30+35+18+8+10+15+7</t>
  </si>
  <si>
    <t>65</t>
  </si>
  <si>
    <t>998223011</t>
  </si>
  <si>
    <t>Přesun hmot pro pozemní komunikace s krytem dlážděným dopravní vzdálenost do 200 m jakékoliv délky objektu</t>
  </si>
  <si>
    <t>223198045</t>
  </si>
  <si>
    <t>https://podminky.urs.cz/item/CS_URS_2023_01/998223011</t>
  </si>
  <si>
    <t>Ostatní konstrukce a práce</t>
  </si>
  <si>
    <t>66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</si>
  <si>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</si>
  <si>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</si>
  <si>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946603132</t>
  </si>
  <si>
    <t>https://podminky.urs.cz/item/CS_URS_2023_01/938909311</t>
  </si>
  <si>
    <t>"viz.výkres č.2-5 Situace komunikace část I-IV- výměra převzata z AutoCad" 92+1720+11800+80+250+62+93+155</t>
  </si>
  <si>
    <t>67</t>
  </si>
  <si>
    <t>938908411</t>
  </si>
  <si>
    <t>Čištění vozovek splachováním vodou povrchu podkladu nebo krytu živičného, betonového nebo dlážděného</t>
  </si>
  <si>
    <t>1985011736</t>
  </si>
  <si>
    <t>https://podminky.urs.cz/item/CS_URS_2023_01/938908411</t>
  </si>
  <si>
    <t>"viz.pol.č.938909311" 14252</t>
  </si>
  <si>
    <t>68</t>
  </si>
  <si>
    <t>938902421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</si>
  <si>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</si>
  <si>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282649129</t>
  </si>
  <si>
    <t>https://podminky.urs.cz/item/CS_URS_2023_01/938902421</t>
  </si>
  <si>
    <t>"viz.výkres č.2-5 Situace komunikace část I-IV"</t>
  </si>
  <si>
    <t>"zatrubnění příčné a podélné" 21+8+18+10</t>
  </si>
  <si>
    <t>69</t>
  </si>
  <si>
    <t>938902151</t>
  </si>
  <si>
    <t>Čištění příkopů strojně příkopovou frézou při šířce dna do 400 mm</t>
  </si>
  <si>
    <t>-906643308</t>
  </si>
  <si>
    <t>https://podminky.urs.cz/item/CS_URS_2023_01/938902151</t>
  </si>
  <si>
    <t>"viz.výkres č.2-5 Situace komunikace část I-IV- výměra převzata z AutoCad" 2325*2</t>
  </si>
  <si>
    <t>70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</si>
  <si>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</si>
  <si>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</si>
  <si>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4394638</t>
  </si>
  <si>
    <t>https://podminky.urs.cz/item/CS_URS_2023_01/919732211</t>
  </si>
  <si>
    <t>"viz.výkres č.2-5 Situace komunikace část I-IV" 6*2+5,5+2,8*2</t>
  </si>
  <si>
    <t>71</t>
  </si>
  <si>
    <t>629995101</t>
  </si>
  <si>
    <t>Očištění vnějších ploch tlakovou vodou omytím</t>
  </si>
  <si>
    <t>704430447</t>
  </si>
  <si>
    <t>https://podminky.urs.cz/item/CS_URS_2023_01/629995101</t>
  </si>
  <si>
    <t>"oprava betonových povrchů říms a propustků" 10,2*0,85+28,2*0,95*2</t>
  </si>
  <si>
    <t>72</t>
  </si>
  <si>
    <t>985311112R</t>
  </si>
  <si>
    <t xml:space="preserve">Reprofilace stěn cementovými sanačními maltami </t>
  </si>
  <si>
    <t>-54243861</t>
  </si>
  <si>
    <t>"viz.pol.č.629995101" 62,25</t>
  </si>
  <si>
    <t>73</t>
  </si>
  <si>
    <t>783306807</t>
  </si>
  <si>
    <t>Odstranění nátěrů ze zámečnických konstrukcí odstraňovačem nátěrů s obroušením</t>
  </si>
  <si>
    <t>1262884209</t>
  </si>
  <si>
    <t>https://podminky.urs.cz/item/CS_URS_2023_01/783306807</t>
  </si>
  <si>
    <t>"oprava nátěrů ocelového zábradlí" 0,5*(10+28,2*2)</t>
  </si>
  <si>
    <t>74</t>
  </si>
  <si>
    <t>783314101</t>
  </si>
  <si>
    <t>Základní nátěr zámečnických konstrukcí jednonásobný syntetický</t>
  </si>
  <si>
    <t>-1244301843</t>
  </si>
  <si>
    <t>https://podminky.urs.cz/item/CS_URS_2023_01/783314101</t>
  </si>
  <si>
    <t>"viz.pol.č.783314101" 33,2</t>
  </si>
  <si>
    <t>75</t>
  </si>
  <si>
    <t>783315101</t>
  </si>
  <si>
    <t>Mezinátěr zámečnických konstrukcí jednonásobný syntetický standardní</t>
  </si>
  <si>
    <t>-321521817</t>
  </si>
  <si>
    <t>https://podminky.urs.cz/item/CS_URS_2023_01/783315101</t>
  </si>
  <si>
    <t>76</t>
  </si>
  <si>
    <t>783317101</t>
  </si>
  <si>
    <t>Krycí nátěr (email) zámečnických konstrukcí jednonásobný syntetický standardní</t>
  </si>
  <si>
    <t>-749363608</t>
  </si>
  <si>
    <t>https://podminky.urs.cz/item/CS_URS_2023_01/783317101</t>
  </si>
  <si>
    <t>77</t>
  </si>
  <si>
    <t>899231111</t>
  </si>
  <si>
    <t>Výšková úprava uličního vstupu nebo vpusti do 200 mm zvýšením mříže</t>
  </si>
  <si>
    <t>-816314641</t>
  </si>
  <si>
    <t>https://podminky.urs.cz/item/CS_URS_2023_01/899231111</t>
  </si>
  <si>
    <t>"viz.výkres č.2-5 Situace komunikace část I-IV" 1</t>
  </si>
  <si>
    <t>78</t>
  </si>
  <si>
    <t>-667814618</t>
  </si>
  <si>
    <t>Bourání</t>
  </si>
  <si>
    <t>79</t>
  </si>
  <si>
    <t>2044802748</t>
  </si>
  <si>
    <t>80</t>
  </si>
  <si>
    <t>113154121</t>
  </si>
  <si>
    <t>Frézování živičného podkladu nebo krytu s naložením na dopravní prostředek plochy do 500 m2 bez překážek v trase pruhu šířky přes 0,5 m do 1 m, tloušťky vrstvy do 30 mm</t>
  </si>
  <si>
    <t>-719785638</t>
  </si>
  <si>
    <t>https://podminky.urs.cz/item/CS_URS_2023_01/113154121</t>
  </si>
  <si>
    <t>"viz.výkres č.2-5 Situace komunikace část I-IV- výměra převzata z AutoCad" 0</t>
  </si>
  <si>
    <t>"skladba vozovky D a M2" 80+62</t>
  </si>
  <si>
    <t>81</t>
  </si>
  <si>
    <t>113154123</t>
  </si>
  <si>
    <t>Frézování živičného podkladu nebo krytu s naložením na dopravní prostředek plochy do 500 m2 bez překážek v trase pruhu šířky přes 0,5 m do 1 m, tloušťky vrstvy 50 mm</t>
  </si>
  <si>
    <t>1289765219</t>
  </si>
  <si>
    <t>https://podminky.urs.cz/item/CS_URS_2023_01/113154123</t>
  </si>
  <si>
    <t>"skladba vozovky A, M1 a F" 92+250+52+155</t>
  </si>
  <si>
    <t>82</t>
  </si>
  <si>
    <t>113154222</t>
  </si>
  <si>
    <t>Frézování živičného podkladu nebo krytu s naložením na dopravní prostředek plochy přes 500 do 1 000 m2 bez překážek v trase pruhu šířky do 1 m, tloušťky vrstvy 40 mm</t>
  </si>
  <si>
    <t>-2129632538</t>
  </si>
  <si>
    <t>https://podminky.urs.cz/item/CS_URS_2023_01/113154222</t>
  </si>
  <si>
    <t>"skladba vozovky B" 1720</t>
  </si>
  <si>
    <t>83</t>
  </si>
  <si>
    <t>997221551R</t>
  </si>
  <si>
    <t>Vodorovná doprava suti ze sypkých materiálů do krajnic</t>
  </si>
  <si>
    <t>-1213778157</t>
  </si>
  <si>
    <t>"Přemístění vyfrézovaného materiálu do ploch krajnic" 9,798+63,135+158,24</t>
  </si>
  <si>
    <t>84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</si>
  <si>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</si>
  <si>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</si>
  <si>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-591950664</t>
  </si>
  <si>
    <t>https://podminky.urs.cz/item/CS_URS_2023_01/966006132</t>
  </si>
  <si>
    <t>85</t>
  </si>
  <si>
    <t>99722156R</t>
  </si>
  <si>
    <t>Vodorovná doprava suti z kusových materiálů dle možností zhotovitele</t>
  </si>
  <si>
    <t>-1059748133</t>
  </si>
  <si>
    <t>"likvidace sutě základová patka sloupku značky" 1,64</t>
  </si>
  <si>
    <t>86</t>
  </si>
  <si>
    <t>997221861</t>
  </si>
  <si>
    <t>Poplatek za uložení stavebního odpadu na recyklační skládce (skládkovné) z prostého betonu zatříděného do Katalogu odpadů pod kódem 17 01 01</t>
  </si>
  <si>
    <t>1158807405</t>
  </si>
  <si>
    <t>https://podminky.urs.cz/item/CS_URS_2023_01/997221861</t>
  </si>
  <si>
    <t>87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</si>
  <si>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</si>
  <si>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</si>
  <si>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-1462888490</t>
  </si>
  <si>
    <t>https://podminky.urs.cz/item/CS_URS_2023_01/966005311</t>
  </si>
  <si>
    <t>"viz.výkres č.2-5 Situace komunikace část I-IV" 38,5+78,5+183,5+53,5+23+58+22,5+41</t>
  </si>
  <si>
    <t>88</t>
  </si>
  <si>
    <t>995004R</t>
  </si>
  <si>
    <t>Ekologická likvidace ocelového odpadu</t>
  </si>
  <si>
    <t>-1077814424</t>
  </si>
  <si>
    <t>"demontáž ocelových svodidel" 20,937</t>
  </si>
  <si>
    <t>2 - Vedlejší rozpočtové náklady</t>
  </si>
  <si>
    <t>VRN - Vedlejší rozpočtové náklady</t>
  </si>
  <si>
    <t xml:space="preserve">    VRN9 - Ostatní náklady</t>
  </si>
  <si>
    <t>VRN</t>
  </si>
  <si>
    <t>VRN9</t>
  </si>
  <si>
    <t>Ostatní náklady</t>
  </si>
  <si>
    <t>030001000</t>
  </si>
  <si>
    <t>Zařízení staveniště</t>
  </si>
  <si>
    <t>Kč</t>
  </si>
  <si>
    <t>1024</t>
  </si>
  <si>
    <t>1649761910</t>
  </si>
  <si>
    <t>https://podminky.urs.cz/item/CS_URS_2023_01/030001000</t>
  </si>
  <si>
    <t>045002000</t>
  </si>
  <si>
    <t>Kompletační a koordinační činnost</t>
  </si>
  <si>
    <t>-1163516947</t>
  </si>
  <si>
    <t>https://podminky.urs.cz/item/CS_URS_2023_01/045002000</t>
  </si>
  <si>
    <t>072103011</t>
  </si>
  <si>
    <t xml:space="preserve">Zajištění DIO komunikace </t>
  </si>
  <si>
    <t>kpl</t>
  </si>
  <si>
    <t>-1978457102</t>
  </si>
  <si>
    <t>https://podminky.urs.cz/item/CS_URS_2023_01/072103011</t>
  </si>
  <si>
    <t>012103000</t>
  </si>
  <si>
    <t>Geodetické a vytyčovací práce</t>
  </si>
  <si>
    <t>771736990</t>
  </si>
  <si>
    <t>https://podminky.urs.cz/item/CS_URS_2023_01/012103000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</si>
</sst>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577144121" TargetMode="External"/><Relationship Id="rId21" Type="http://schemas.openxmlformats.org/officeDocument/2006/relationships/hyperlink" Target="https://podminky.urs.cz/item/CS_URS_2023_01/573231108" TargetMode="External"/><Relationship Id="rId42" Type="http://schemas.openxmlformats.org/officeDocument/2006/relationships/hyperlink" Target="https://podminky.urs.cz/item/CS_URS_2023_01/573231108" TargetMode="External"/><Relationship Id="rId47" Type="http://schemas.openxmlformats.org/officeDocument/2006/relationships/hyperlink" Target="https://podminky.urs.cz/item/CS_URS_2023_01/564930412" TargetMode="External"/><Relationship Id="rId63" Type="http://schemas.openxmlformats.org/officeDocument/2006/relationships/hyperlink" Target="https://podminky.urs.cz/item/CS_URS_2023_01/919732211" TargetMode="External"/><Relationship Id="rId68" Type="http://schemas.openxmlformats.org/officeDocument/2006/relationships/hyperlink" Target="https://podminky.urs.cz/item/CS_URS_2023_01/783317101" TargetMode="External"/><Relationship Id="rId16" Type="http://schemas.openxmlformats.org/officeDocument/2006/relationships/hyperlink" Target="https://podminky.urs.cz/item/CS_URS_2023_01/573231108" TargetMode="External"/><Relationship Id="rId11" Type="http://schemas.openxmlformats.org/officeDocument/2006/relationships/hyperlink" Target="https://podminky.urs.cz/item/CS_URS_2023_01/577144121" TargetMode="External"/><Relationship Id="rId24" Type="http://schemas.openxmlformats.org/officeDocument/2006/relationships/hyperlink" Target="https://podminky.urs.cz/item/CS_URS_2023_01/577144121" TargetMode="External"/><Relationship Id="rId32" Type="http://schemas.openxmlformats.org/officeDocument/2006/relationships/hyperlink" Target="https://podminky.urs.cz/item/CS_URS_2023_01/569931132" TargetMode="External"/><Relationship Id="rId37" Type="http://schemas.openxmlformats.org/officeDocument/2006/relationships/hyperlink" Target="https://podminky.urs.cz/item/CS_URS_2023_01/577155112" TargetMode="External"/><Relationship Id="rId40" Type="http://schemas.openxmlformats.org/officeDocument/2006/relationships/hyperlink" Target="https://podminky.urs.cz/item/CS_URS_2023_01/573231108" TargetMode="External"/><Relationship Id="rId45" Type="http://schemas.openxmlformats.org/officeDocument/2006/relationships/hyperlink" Target="https://podminky.urs.cz/item/CS_URS_2023_01/573231108" TargetMode="External"/><Relationship Id="rId53" Type="http://schemas.openxmlformats.org/officeDocument/2006/relationships/hyperlink" Target="https://podminky.urs.cz/item/CS_URS_2023_01/912211121" TargetMode="External"/><Relationship Id="rId58" Type="http://schemas.openxmlformats.org/officeDocument/2006/relationships/hyperlink" Target="https://podminky.urs.cz/item/CS_URS_2023_01/998223011" TargetMode="External"/><Relationship Id="rId66" Type="http://schemas.openxmlformats.org/officeDocument/2006/relationships/hyperlink" Target="https://podminky.urs.cz/item/CS_URS_2023_01/783314101" TargetMode="External"/><Relationship Id="rId74" Type="http://schemas.openxmlformats.org/officeDocument/2006/relationships/hyperlink" Target="https://podminky.urs.cz/item/CS_URS_2023_01/113154222" TargetMode="External"/><Relationship Id="rId5" Type="http://schemas.openxmlformats.org/officeDocument/2006/relationships/hyperlink" Target="https://podminky.urs.cz/item/CS_URS_2023_01/573231108" TargetMode="External"/><Relationship Id="rId61" Type="http://schemas.openxmlformats.org/officeDocument/2006/relationships/hyperlink" Target="https://podminky.urs.cz/item/CS_URS_2023_01/938902421" TargetMode="External"/><Relationship Id="rId19" Type="http://schemas.openxmlformats.org/officeDocument/2006/relationships/hyperlink" Target="https://podminky.urs.cz/item/CS_URS_2023_01/577144121" TargetMode="External"/><Relationship Id="rId14" Type="http://schemas.openxmlformats.org/officeDocument/2006/relationships/hyperlink" Target="https://podminky.urs.cz/item/CS_URS_2023_01/573231108" TargetMode="External"/><Relationship Id="rId22" Type="http://schemas.openxmlformats.org/officeDocument/2006/relationships/hyperlink" Target="https://podminky.urs.cz/item/CS_URS_2023_01/577135112" TargetMode="External"/><Relationship Id="rId27" Type="http://schemas.openxmlformats.org/officeDocument/2006/relationships/hyperlink" Target="https://podminky.urs.cz/item/CS_URS_2023_01/573231108" TargetMode="External"/><Relationship Id="rId30" Type="http://schemas.openxmlformats.org/officeDocument/2006/relationships/hyperlink" Target="https://podminky.urs.cz/item/CS_URS_2023_01/577144121" TargetMode="External"/><Relationship Id="rId35" Type="http://schemas.openxmlformats.org/officeDocument/2006/relationships/hyperlink" Target="https://podminky.urs.cz/item/CS_URS_2023_01/564841012" TargetMode="External"/><Relationship Id="rId43" Type="http://schemas.openxmlformats.org/officeDocument/2006/relationships/hyperlink" Target="https://podminky.urs.cz/item/CS_URS_2023_01/577144121" TargetMode="External"/><Relationship Id="rId48" Type="http://schemas.openxmlformats.org/officeDocument/2006/relationships/hyperlink" Target="https://podminky.urs.cz/item/CS_URS_2023_01/564920412" TargetMode="External"/><Relationship Id="rId56" Type="http://schemas.openxmlformats.org/officeDocument/2006/relationships/hyperlink" Target="https://podminky.urs.cz/item/CS_URS_2023_01/915211112" TargetMode="External"/><Relationship Id="rId64" Type="http://schemas.openxmlformats.org/officeDocument/2006/relationships/hyperlink" Target="https://podminky.urs.cz/item/CS_URS_2023_01/629995101" TargetMode="External"/><Relationship Id="rId69" Type="http://schemas.openxmlformats.org/officeDocument/2006/relationships/hyperlink" Target="https://podminky.urs.cz/item/CS_URS_2023_01/899231111" TargetMode="External"/><Relationship Id="rId77" Type="http://schemas.openxmlformats.org/officeDocument/2006/relationships/hyperlink" Target="https://podminky.urs.cz/item/CS_URS_2023_01/966005311" TargetMode="External"/><Relationship Id="rId8" Type="http://schemas.openxmlformats.org/officeDocument/2006/relationships/hyperlink" Target="https://podminky.urs.cz/item/CS_URS_2023_01/577144121" TargetMode="External"/><Relationship Id="rId51" Type="http://schemas.openxmlformats.org/officeDocument/2006/relationships/hyperlink" Target="https://podminky.urs.cz/item/CS_URS_2023_01/914511112" TargetMode="External"/><Relationship Id="rId72" Type="http://schemas.openxmlformats.org/officeDocument/2006/relationships/hyperlink" Target="https://podminky.urs.cz/item/CS_URS_2023_01/113154121" TargetMode="External"/><Relationship Id="rId3" Type="http://schemas.openxmlformats.org/officeDocument/2006/relationships/hyperlink" Target="https://podminky.urs.cz/item/CS_URS_2023_01/171201231" TargetMode="External"/><Relationship Id="rId12" Type="http://schemas.openxmlformats.org/officeDocument/2006/relationships/hyperlink" Target="https://podminky.urs.cz/item/CS_URS_2023_01/919735111" TargetMode="External"/><Relationship Id="rId17" Type="http://schemas.openxmlformats.org/officeDocument/2006/relationships/hyperlink" Target="https://podminky.urs.cz/item/CS_URS_2023_01/577165112" TargetMode="External"/><Relationship Id="rId25" Type="http://schemas.openxmlformats.org/officeDocument/2006/relationships/hyperlink" Target="https://podminky.urs.cz/item/CS_URS_2023_01/573231108" TargetMode="External"/><Relationship Id="rId33" Type="http://schemas.openxmlformats.org/officeDocument/2006/relationships/hyperlink" Target="https://podminky.urs.cz/item/CS_URS_2023_01/569951132" TargetMode="External"/><Relationship Id="rId38" Type="http://schemas.openxmlformats.org/officeDocument/2006/relationships/hyperlink" Target="https://podminky.urs.cz/item/CS_URS_2023_01/573231108" TargetMode="External"/><Relationship Id="rId46" Type="http://schemas.openxmlformats.org/officeDocument/2006/relationships/hyperlink" Target="https://podminky.urs.cz/item/CS_URS_2023_01/577144121" TargetMode="External"/><Relationship Id="rId59" Type="http://schemas.openxmlformats.org/officeDocument/2006/relationships/hyperlink" Target="https://podminky.urs.cz/item/CS_URS_2023_01/938909311" TargetMode="External"/><Relationship Id="rId67" Type="http://schemas.openxmlformats.org/officeDocument/2006/relationships/hyperlink" Target="https://podminky.urs.cz/item/CS_URS_2023_01/783315101" TargetMode="External"/><Relationship Id="rId20" Type="http://schemas.openxmlformats.org/officeDocument/2006/relationships/hyperlink" Target="https://podminky.urs.cz/item/CS_URS_2023_01/998225111" TargetMode="External"/><Relationship Id="rId41" Type="http://schemas.openxmlformats.org/officeDocument/2006/relationships/hyperlink" Target="https://podminky.urs.cz/item/CS_URS_2023_01/577155112" TargetMode="External"/><Relationship Id="rId54" Type="http://schemas.openxmlformats.org/officeDocument/2006/relationships/hyperlink" Target="https://podminky.urs.cz/item/CS_URS_2023_01/911331131" TargetMode="External"/><Relationship Id="rId62" Type="http://schemas.openxmlformats.org/officeDocument/2006/relationships/hyperlink" Target="https://podminky.urs.cz/item/CS_URS_2023_01/938902151" TargetMode="External"/><Relationship Id="rId70" Type="http://schemas.openxmlformats.org/officeDocument/2006/relationships/hyperlink" Target="https://podminky.urs.cz/item/CS_URS_2023_01/998223011" TargetMode="External"/><Relationship Id="rId75" Type="http://schemas.openxmlformats.org/officeDocument/2006/relationships/hyperlink" Target="https://podminky.urs.cz/item/CS_URS_2023_01/966006132" TargetMode="External"/><Relationship Id="rId1" Type="http://schemas.openxmlformats.org/officeDocument/2006/relationships/hyperlink" Target="https://podminky.urs.cz/item/CS_URS_2023_01/122251104" TargetMode="External"/><Relationship Id="rId6" Type="http://schemas.openxmlformats.org/officeDocument/2006/relationships/hyperlink" Target="https://podminky.urs.cz/item/CS_URS_2023_01/577145122" TargetMode="External"/><Relationship Id="rId15" Type="http://schemas.openxmlformats.org/officeDocument/2006/relationships/hyperlink" Target="https://podminky.urs.cz/item/CS_URS_2023_01/577145122" TargetMode="External"/><Relationship Id="rId23" Type="http://schemas.openxmlformats.org/officeDocument/2006/relationships/hyperlink" Target="https://podminky.urs.cz/item/CS_URS_2023_01/573231108" TargetMode="External"/><Relationship Id="rId28" Type="http://schemas.openxmlformats.org/officeDocument/2006/relationships/hyperlink" Target="https://podminky.urs.cz/item/CS_URS_2023_01/577135112" TargetMode="External"/><Relationship Id="rId36" Type="http://schemas.openxmlformats.org/officeDocument/2006/relationships/hyperlink" Target="https://podminky.urs.cz/item/CS_URS_2023_01/573231108" TargetMode="External"/><Relationship Id="rId49" Type="http://schemas.openxmlformats.org/officeDocument/2006/relationships/hyperlink" Target="https://podminky.urs.cz/item/CS_URS_2023_01/564930412" TargetMode="External"/><Relationship Id="rId57" Type="http://schemas.openxmlformats.org/officeDocument/2006/relationships/hyperlink" Target="https://podminky.urs.cz/item/CS_URS_2023_01/915221122" TargetMode="External"/><Relationship Id="rId10" Type="http://schemas.openxmlformats.org/officeDocument/2006/relationships/hyperlink" Target="https://podminky.urs.cz/item/CS_URS_2023_01/573231108" TargetMode="External"/><Relationship Id="rId31" Type="http://schemas.openxmlformats.org/officeDocument/2006/relationships/hyperlink" Target="https://podminky.urs.cz/item/CS_URS_2023_01/569931131" TargetMode="External"/><Relationship Id="rId44" Type="http://schemas.openxmlformats.org/officeDocument/2006/relationships/hyperlink" Target="https://podminky.urs.cz/item/CS_URS_2023_01/573231108" TargetMode="External"/><Relationship Id="rId52" Type="http://schemas.openxmlformats.org/officeDocument/2006/relationships/hyperlink" Target="https://podminky.urs.cz/item/CS_URS_2023_01/912211111" TargetMode="External"/><Relationship Id="rId60" Type="http://schemas.openxmlformats.org/officeDocument/2006/relationships/hyperlink" Target="https://podminky.urs.cz/item/CS_URS_2023_01/938908411" TargetMode="External"/><Relationship Id="rId65" Type="http://schemas.openxmlformats.org/officeDocument/2006/relationships/hyperlink" Target="https://podminky.urs.cz/item/CS_URS_2023_01/783306807" TargetMode="External"/><Relationship Id="rId73" Type="http://schemas.openxmlformats.org/officeDocument/2006/relationships/hyperlink" Target="https://podminky.urs.cz/item/CS_URS_2023_01/113154123" TargetMode="External"/><Relationship Id="rId78" Type="http://schemas.openxmlformats.org/officeDocument/2006/relationships/drawing" Target="../drawings/drawing2.xml"/><Relationship Id="rId4" Type="http://schemas.openxmlformats.org/officeDocument/2006/relationships/hyperlink" Target="https://podminky.urs.cz/item/CS_URS_2023_01/181951112" TargetMode="External"/><Relationship Id="rId9" Type="http://schemas.openxmlformats.org/officeDocument/2006/relationships/hyperlink" Target="https://podminky.urs.cz/item/CS_URS_2023_01/573231108" TargetMode="External"/><Relationship Id="rId13" Type="http://schemas.openxmlformats.org/officeDocument/2006/relationships/hyperlink" Target="https://podminky.urs.cz/item/CS_URS_2023_01/572531131" TargetMode="External"/><Relationship Id="rId18" Type="http://schemas.openxmlformats.org/officeDocument/2006/relationships/hyperlink" Target="https://podminky.urs.cz/item/CS_URS_2023_01/573231108" TargetMode="External"/><Relationship Id="rId39" Type="http://schemas.openxmlformats.org/officeDocument/2006/relationships/hyperlink" Target="https://podminky.urs.cz/item/CS_URS_2023_01/577144121" TargetMode="External"/><Relationship Id="rId34" Type="http://schemas.openxmlformats.org/officeDocument/2006/relationships/hyperlink" Target="https://podminky.urs.cz/item/CS_URS_2023_01/998225111" TargetMode="External"/><Relationship Id="rId50" Type="http://schemas.openxmlformats.org/officeDocument/2006/relationships/hyperlink" Target="https://podminky.urs.cz/item/CS_URS_2023_01/564940412" TargetMode="External"/><Relationship Id="rId55" Type="http://schemas.openxmlformats.org/officeDocument/2006/relationships/hyperlink" Target="https://podminky.urs.cz/item/CS_URS_2023_01/915611111" TargetMode="External"/><Relationship Id="rId76" Type="http://schemas.openxmlformats.org/officeDocument/2006/relationships/hyperlink" Target="https://podminky.urs.cz/item/CS_URS_2023_01/997221861" TargetMode="External"/><Relationship Id="rId7" Type="http://schemas.openxmlformats.org/officeDocument/2006/relationships/hyperlink" Target="https://podminky.urs.cz/item/CS_URS_2023_01/573231108" TargetMode="External"/><Relationship Id="rId71" Type="http://schemas.openxmlformats.org/officeDocument/2006/relationships/hyperlink" Target="https://podminky.urs.cz/item/CS_URS_2023_01/919735111" TargetMode="External"/><Relationship Id="rId2" Type="http://schemas.openxmlformats.org/officeDocument/2006/relationships/hyperlink" Target="https://podminky.urs.cz/item/CS_URS_2023_01/171251201" TargetMode="External"/><Relationship Id="rId29" Type="http://schemas.openxmlformats.org/officeDocument/2006/relationships/hyperlink" Target="https://podminky.urs.cz/item/CS_URS_2023_01/573231108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72103011" TargetMode="External"/><Relationship Id="rId2" Type="http://schemas.openxmlformats.org/officeDocument/2006/relationships/hyperlink" Target="https://podminky.urs.cz/item/CS_URS_2023_01/045002000" TargetMode="External"/><Relationship Id="rId1" Type="http://schemas.openxmlformats.org/officeDocument/2006/relationships/hyperlink" Target="https://podminky.urs.cz/item/CS_URS_2023_01/030001000" TargetMode="External"/><Relationship Id="rId5" Type="http://schemas.openxmlformats.org/officeDocument/2006/relationships/drawing" Target="../drawings/drawing3.xml"/><Relationship Id="rId4" Type="http://schemas.openxmlformats.org/officeDocument/2006/relationships/hyperlink" Target="https://podminky.urs.cz/item/CS_URS_2023_01/012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AQ10" sqref="AQ10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4" t="s">
        <v>14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2"/>
      <c r="AQ5" s="22"/>
      <c r="AR5" s="20"/>
      <c r="BE5" s="241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6" t="s">
        <v>17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2"/>
      <c r="AQ6" s="22"/>
      <c r="AR6" s="20"/>
      <c r="BE6" s="24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4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42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2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42"/>
      <c r="BS10" s="17" t="s">
        <v>6</v>
      </c>
    </row>
    <row r="11" spans="1:74" s="1" customFormat="1" ht="18.45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242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2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29</v>
      </c>
      <c r="AO13" s="22"/>
      <c r="AP13" s="22"/>
      <c r="AQ13" s="22"/>
      <c r="AR13" s="20"/>
      <c r="BE13" s="242"/>
      <c r="BS13" s="17" t="s">
        <v>6</v>
      </c>
    </row>
    <row r="14" spans="1:74" ht="13.2">
      <c r="B14" s="21"/>
      <c r="C14" s="22"/>
      <c r="D14" s="22"/>
      <c r="E14" s="247" t="s">
        <v>29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2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2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31</v>
      </c>
      <c r="AO16" s="22"/>
      <c r="AP16" s="22"/>
      <c r="AQ16" s="22"/>
      <c r="AR16" s="20"/>
      <c r="BE16" s="242"/>
      <c r="BS16" s="17" t="s">
        <v>4</v>
      </c>
    </row>
    <row r="17" spans="1:71" s="1" customFormat="1" ht="18.45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242"/>
      <c r="BS17" s="17" t="s">
        <v>34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2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36</v>
      </c>
      <c r="AO19" s="22"/>
      <c r="AP19" s="22"/>
      <c r="AQ19" s="22"/>
      <c r="AR19" s="20"/>
      <c r="BE19" s="242"/>
      <c r="BS19" s="17" t="s">
        <v>6</v>
      </c>
    </row>
    <row r="20" spans="1:71" s="1" customFormat="1" ht="18.45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242"/>
      <c r="BS20" s="17" t="s">
        <v>4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2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2"/>
    </row>
    <row r="23" spans="1:71" s="1" customFormat="1" ht="57.6" customHeight="1">
      <c r="B23" s="21"/>
      <c r="C23" s="22"/>
      <c r="D23" s="22"/>
      <c r="E23" s="249" t="s">
        <v>39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22"/>
      <c r="AP23" s="22"/>
      <c r="AQ23" s="22"/>
      <c r="AR23" s="20"/>
      <c r="BE23" s="242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2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2"/>
    </row>
    <row r="26" spans="1:71" s="2" customFormat="1" ht="25.95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0">
        <f>ROUND(AG54,2)</f>
        <v>0</v>
      </c>
      <c r="AL26" s="251"/>
      <c r="AM26" s="251"/>
      <c r="AN26" s="251"/>
      <c r="AO26" s="251"/>
      <c r="AP26" s="36"/>
      <c r="AQ26" s="36"/>
      <c r="AR26" s="39"/>
      <c r="BE26" s="242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2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2" t="s">
        <v>41</v>
      </c>
      <c r="M28" s="252"/>
      <c r="N28" s="252"/>
      <c r="O28" s="252"/>
      <c r="P28" s="252"/>
      <c r="Q28" s="36"/>
      <c r="R28" s="36"/>
      <c r="S28" s="36"/>
      <c r="T28" s="36"/>
      <c r="U28" s="36"/>
      <c r="V28" s="36"/>
      <c r="W28" s="252" t="s">
        <v>42</v>
      </c>
      <c r="X28" s="252"/>
      <c r="Y28" s="252"/>
      <c r="Z28" s="252"/>
      <c r="AA28" s="252"/>
      <c r="AB28" s="252"/>
      <c r="AC28" s="252"/>
      <c r="AD28" s="252"/>
      <c r="AE28" s="252"/>
      <c r="AF28" s="36"/>
      <c r="AG28" s="36"/>
      <c r="AH28" s="36"/>
      <c r="AI28" s="36"/>
      <c r="AJ28" s="36"/>
      <c r="AK28" s="252" t="s">
        <v>43</v>
      </c>
      <c r="AL28" s="252"/>
      <c r="AM28" s="252"/>
      <c r="AN28" s="252"/>
      <c r="AO28" s="252"/>
      <c r="AP28" s="36"/>
      <c r="AQ28" s="36"/>
      <c r="AR28" s="39"/>
      <c r="BE28" s="242"/>
    </row>
    <row r="29" spans="1:71" s="3" customFormat="1" ht="14.4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255">
        <v>0.21</v>
      </c>
      <c r="M29" s="254"/>
      <c r="N29" s="254"/>
      <c r="O29" s="254"/>
      <c r="P29" s="254"/>
      <c r="Q29" s="41"/>
      <c r="R29" s="41"/>
      <c r="S29" s="41"/>
      <c r="T29" s="41"/>
      <c r="U29" s="41"/>
      <c r="V29" s="41"/>
      <c r="W29" s="253">
        <f>ROUND(AZ54,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41"/>
      <c r="AG29" s="41"/>
      <c r="AH29" s="41"/>
      <c r="AI29" s="41"/>
      <c r="AJ29" s="41"/>
      <c r="AK29" s="253">
        <f>ROUND(AV54, 2)</f>
        <v>0</v>
      </c>
      <c r="AL29" s="254"/>
      <c r="AM29" s="254"/>
      <c r="AN29" s="254"/>
      <c r="AO29" s="254"/>
      <c r="AP29" s="41"/>
      <c r="AQ29" s="41"/>
      <c r="AR29" s="42"/>
      <c r="BE29" s="243"/>
    </row>
    <row r="30" spans="1:71" s="3" customFormat="1" ht="14.4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255">
        <v>0.15</v>
      </c>
      <c r="M30" s="254"/>
      <c r="N30" s="254"/>
      <c r="O30" s="254"/>
      <c r="P30" s="254"/>
      <c r="Q30" s="41"/>
      <c r="R30" s="41"/>
      <c r="S30" s="41"/>
      <c r="T30" s="41"/>
      <c r="U30" s="41"/>
      <c r="V30" s="41"/>
      <c r="W30" s="253">
        <f>ROUND(BA54,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41"/>
      <c r="AG30" s="41"/>
      <c r="AH30" s="41"/>
      <c r="AI30" s="41"/>
      <c r="AJ30" s="41"/>
      <c r="AK30" s="253">
        <f>ROUND(AW54, 2)</f>
        <v>0</v>
      </c>
      <c r="AL30" s="254"/>
      <c r="AM30" s="254"/>
      <c r="AN30" s="254"/>
      <c r="AO30" s="254"/>
      <c r="AP30" s="41"/>
      <c r="AQ30" s="41"/>
      <c r="AR30" s="42"/>
      <c r="BE30" s="243"/>
    </row>
    <row r="31" spans="1:71" s="3" customFormat="1" ht="14.4" hidden="1" customHeight="1"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255">
        <v>0.21</v>
      </c>
      <c r="M31" s="254"/>
      <c r="N31" s="254"/>
      <c r="O31" s="254"/>
      <c r="P31" s="254"/>
      <c r="Q31" s="41"/>
      <c r="R31" s="41"/>
      <c r="S31" s="41"/>
      <c r="T31" s="41"/>
      <c r="U31" s="41"/>
      <c r="V31" s="41"/>
      <c r="W31" s="253">
        <f>ROUND(BB54,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41"/>
      <c r="AG31" s="41"/>
      <c r="AH31" s="41"/>
      <c r="AI31" s="41"/>
      <c r="AJ31" s="41"/>
      <c r="AK31" s="253">
        <v>0</v>
      </c>
      <c r="AL31" s="254"/>
      <c r="AM31" s="254"/>
      <c r="AN31" s="254"/>
      <c r="AO31" s="254"/>
      <c r="AP31" s="41"/>
      <c r="AQ31" s="41"/>
      <c r="AR31" s="42"/>
      <c r="BE31" s="243"/>
    </row>
    <row r="32" spans="1:71" s="3" customFormat="1" ht="14.4" hidden="1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255">
        <v>0.15</v>
      </c>
      <c r="M32" s="254"/>
      <c r="N32" s="254"/>
      <c r="O32" s="254"/>
      <c r="P32" s="254"/>
      <c r="Q32" s="41"/>
      <c r="R32" s="41"/>
      <c r="S32" s="41"/>
      <c r="T32" s="41"/>
      <c r="U32" s="41"/>
      <c r="V32" s="41"/>
      <c r="W32" s="253">
        <f>ROUND(BC54,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41"/>
      <c r="AG32" s="41"/>
      <c r="AH32" s="41"/>
      <c r="AI32" s="41"/>
      <c r="AJ32" s="41"/>
      <c r="AK32" s="253">
        <v>0</v>
      </c>
      <c r="AL32" s="254"/>
      <c r="AM32" s="254"/>
      <c r="AN32" s="254"/>
      <c r="AO32" s="254"/>
      <c r="AP32" s="41"/>
      <c r="AQ32" s="41"/>
      <c r="AR32" s="42"/>
      <c r="BE32" s="243"/>
    </row>
    <row r="33" spans="1:57" s="3" customFormat="1" ht="14.4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255">
        <v>0</v>
      </c>
      <c r="M33" s="254"/>
      <c r="N33" s="254"/>
      <c r="O33" s="254"/>
      <c r="P33" s="254"/>
      <c r="Q33" s="41"/>
      <c r="R33" s="41"/>
      <c r="S33" s="41"/>
      <c r="T33" s="41"/>
      <c r="U33" s="41"/>
      <c r="V33" s="41"/>
      <c r="W33" s="253">
        <f>ROUND(BD54,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41"/>
      <c r="AG33" s="41"/>
      <c r="AH33" s="41"/>
      <c r="AI33" s="41"/>
      <c r="AJ33" s="41"/>
      <c r="AK33" s="253">
        <v>0</v>
      </c>
      <c r="AL33" s="254"/>
      <c r="AM33" s="254"/>
      <c r="AN33" s="254"/>
      <c r="AO33" s="254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256" t="s">
        <v>52</v>
      </c>
      <c r="Y35" s="257"/>
      <c r="Z35" s="257"/>
      <c r="AA35" s="257"/>
      <c r="AB35" s="257"/>
      <c r="AC35" s="45"/>
      <c r="AD35" s="45"/>
      <c r="AE35" s="45"/>
      <c r="AF35" s="45"/>
      <c r="AG35" s="45"/>
      <c r="AH35" s="45"/>
      <c r="AI35" s="45"/>
      <c r="AJ35" s="45"/>
      <c r="AK35" s="258">
        <f>SUM(AK26:AK33)</f>
        <v>0</v>
      </c>
      <c r="AL35" s="257"/>
      <c r="AM35" s="257"/>
      <c r="AN35" s="257"/>
      <c r="AO35" s="259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x70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60" t="str">
        <f>K6</f>
        <v>III/180 9 a III/180 10 Česká Bříza - Hromnice povrchová oprava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62" t="str">
        <f>IF(AN8= "","",AN8)</f>
        <v>7. 6. 2023</v>
      </c>
      <c r="AN47" s="262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65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263" t="str">
        <f>IF(E17="","",E17)</f>
        <v>MENE Industry s.r.o., Lobezská 53, 326 00 Plzeň</v>
      </c>
      <c r="AN49" s="264"/>
      <c r="AO49" s="264"/>
      <c r="AP49" s="264"/>
      <c r="AQ49" s="36"/>
      <c r="AR49" s="39"/>
      <c r="AS49" s="265" t="s">
        <v>54</v>
      </c>
      <c r="AT49" s="26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25.65" customHeight="1">
      <c r="A50" s="34"/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35</v>
      </c>
      <c r="AJ50" s="36"/>
      <c r="AK50" s="36"/>
      <c r="AL50" s="36"/>
      <c r="AM50" s="263" t="str">
        <f>IF(E20="","",E20)</f>
        <v>Jiří Marek, Stýskaly 7, 330 11 Třemošná</v>
      </c>
      <c r="AN50" s="264"/>
      <c r="AO50" s="264"/>
      <c r="AP50" s="264"/>
      <c r="AQ50" s="36"/>
      <c r="AR50" s="39"/>
      <c r="AS50" s="267"/>
      <c r="AT50" s="26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9"/>
      <c r="AT51" s="27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71" t="s">
        <v>55</v>
      </c>
      <c r="D52" s="272"/>
      <c r="E52" s="272"/>
      <c r="F52" s="272"/>
      <c r="G52" s="272"/>
      <c r="H52" s="66"/>
      <c r="I52" s="273" t="s">
        <v>56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4" t="s">
        <v>57</v>
      </c>
      <c r="AH52" s="272"/>
      <c r="AI52" s="272"/>
      <c r="AJ52" s="272"/>
      <c r="AK52" s="272"/>
      <c r="AL52" s="272"/>
      <c r="AM52" s="272"/>
      <c r="AN52" s="273" t="s">
        <v>58</v>
      </c>
      <c r="AO52" s="272"/>
      <c r="AP52" s="272"/>
      <c r="AQ52" s="67" t="s">
        <v>59</v>
      </c>
      <c r="AR52" s="39"/>
      <c r="AS52" s="68" t="s">
        <v>60</v>
      </c>
      <c r="AT52" s="69" t="s">
        <v>61</v>
      </c>
      <c r="AU52" s="69" t="s">
        <v>62</v>
      </c>
      <c r="AV52" s="69" t="s">
        <v>63</v>
      </c>
      <c r="AW52" s="69" t="s">
        <v>64</v>
      </c>
      <c r="AX52" s="69" t="s">
        <v>65</v>
      </c>
      <c r="AY52" s="69" t="s">
        <v>66</v>
      </c>
      <c r="AZ52" s="69" t="s">
        <v>67</v>
      </c>
      <c r="BA52" s="69" t="s">
        <v>68</v>
      </c>
      <c r="BB52" s="69" t="s">
        <v>69</v>
      </c>
      <c r="BC52" s="69" t="s">
        <v>70</v>
      </c>
      <c r="BD52" s="70" t="s">
        <v>71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72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78">
        <f>ROUND(SUM(AG55:AG56),2)</f>
        <v>0</v>
      </c>
      <c r="AH54" s="278"/>
      <c r="AI54" s="278"/>
      <c r="AJ54" s="278"/>
      <c r="AK54" s="278"/>
      <c r="AL54" s="278"/>
      <c r="AM54" s="278"/>
      <c r="AN54" s="279">
        <f>SUM(AG54,AT54)</f>
        <v>0</v>
      </c>
      <c r="AO54" s="279"/>
      <c r="AP54" s="279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73</v>
      </c>
      <c r="BT54" s="84" t="s">
        <v>74</v>
      </c>
      <c r="BU54" s="85" t="s">
        <v>75</v>
      </c>
      <c r="BV54" s="84" t="s">
        <v>76</v>
      </c>
      <c r="BW54" s="84" t="s">
        <v>5</v>
      </c>
      <c r="BX54" s="84" t="s">
        <v>77</v>
      </c>
      <c r="CL54" s="84" t="s">
        <v>19</v>
      </c>
    </row>
    <row r="55" spans="1:91" s="7" customFormat="1" ht="16.5" customHeight="1">
      <c r="A55" s="86" t="s">
        <v>78</v>
      </c>
      <c r="B55" s="87"/>
      <c r="C55" s="88"/>
      <c r="D55" s="277" t="s">
        <v>79</v>
      </c>
      <c r="E55" s="277"/>
      <c r="F55" s="277"/>
      <c r="G55" s="277"/>
      <c r="H55" s="277"/>
      <c r="I55" s="89"/>
      <c r="J55" s="277" t="s">
        <v>80</v>
      </c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5">
        <f>'1 - SO 110 Komunikace'!J30</f>
        <v>0</v>
      </c>
      <c r="AH55" s="276"/>
      <c r="AI55" s="276"/>
      <c r="AJ55" s="276"/>
      <c r="AK55" s="276"/>
      <c r="AL55" s="276"/>
      <c r="AM55" s="276"/>
      <c r="AN55" s="275">
        <f>SUM(AG55,AT55)</f>
        <v>0</v>
      </c>
      <c r="AO55" s="276"/>
      <c r="AP55" s="276"/>
      <c r="AQ55" s="90" t="s">
        <v>81</v>
      </c>
      <c r="AR55" s="91"/>
      <c r="AS55" s="92">
        <v>0</v>
      </c>
      <c r="AT55" s="93">
        <f>ROUND(SUM(AV55:AW55),2)</f>
        <v>0</v>
      </c>
      <c r="AU55" s="94">
        <f>'1 - SO 110 Komunikace'!P95</f>
        <v>0</v>
      </c>
      <c r="AV55" s="93">
        <f>'1 - SO 110 Komunikace'!J33</f>
        <v>0</v>
      </c>
      <c r="AW55" s="93">
        <f>'1 - SO 110 Komunikace'!J34</f>
        <v>0</v>
      </c>
      <c r="AX55" s="93">
        <f>'1 - SO 110 Komunikace'!J35</f>
        <v>0</v>
      </c>
      <c r="AY55" s="93">
        <f>'1 - SO 110 Komunikace'!J36</f>
        <v>0</v>
      </c>
      <c r="AZ55" s="93">
        <f>'1 - SO 110 Komunikace'!F33</f>
        <v>0</v>
      </c>
      <c r="BA55" s="93">
        <f>'1 - SO 110 Komunikace'!F34</f>
        <v>0</v>
      </c>
      <c r="BB55" s="93">
        <f>'1 - SO 110 Komunikace'!F35</f>
        <v>0</v>
      </c>
      <c r="BC55" s="93">
        <f>'1 - SO 110 Komunikace'!F36</f>
        <v>0</v>
      </c>
      <c r="BD55" s="95">
        <f>'1 - SO 110 Komunikace'!F37</f>
        <v>0</v>
      </c>
      <c r="BT55" s="96" t="s">
        <v>79</v>
      </c>
      <c r="BV55" s="96" t="s">
        <v>76</v>
      </c>
      <c r="BW55" s="96" t="s">
        <v>82</v>
      </c>
      <c r="BX55" s="96" t="s">
        <v>5</v>
      </c>
      <c r="CL55" s="96" t="s">
        <v>83</v>
      </c>
      <c r="CM55" s="96" t="s">
        <v>84</v>
      </c>
    </row>
    <row r="56" spans="1:91" s="7" customFormat="1" ht="16.5" customHeight="1">
      <c r="A56" s="86" t="s">
        <v>78</v>
      </c>
      <c r="B56" s="87"/>
      <c r="C56" s="88"/>
      <c r="D56" s="277" t="s">
        <v>84</v>
      </c>
      <c r="E56" s="277"/>
      <c r="F56" s="277"/>
      <c r="G56" s="277"/>
      <c r="H56" s="277"/>
      <c r="I56" s="89"/>
      <c r="J56" s="277" t="s">
        <v>85</v>
      </c>
      <c r="K56" s="277"/>
      <c r="L56" s="277"/>
      <c r="M56" s="27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5">
        <f>'2 - Vedlejší rozpočtové n...'!J30</f>
        <v>0</v>
      </c>
      <c r="AH56" s="276"/>
      <c r="AI56" s="276"/>
      <c r="AJ56" s="276"/>
      <c r="AK56" s="276"/>
      <c r="AL56" s="276"/>
      <c r="AM56" s="276"/>
      <c r="AN56" s="275">
        <f>SUM(AG56,AT56)</f>
        <v>0</v>
      </c>
      <c r="AO56" s="276"/>
      <c r="AP56" s="276"/>
      <c r="AQ56" s="90" t="s">
        <v>81</v>
      </c>
      <c r="AR56" s="91"/>
      <c r="AS56" s="97">
        <v>0</v>
      </c>
      <c r="AT56" s="98">
        <f>ROUND(SUM(AV56:AW56),2)</f>
        <v>0</v>
      </c>
      <c r="AU56" s="99">
        <f>'2 - Vedlejší rozpočtové n...'!P81</f>
        <v>0</v>
      </c>
      <c r="AV56" s="98">
        <f>'2 - Vedlejší rozpočtové n...'!J33</f>
        <v>0</v>
      </c>
      <c r="AW56" s="98">
        <f>'2 - Vedlejší rozpočtové n...'!J34</f>
        <v>0</v>
      </c>
      <c r="AX56" s="98">
        <f>'2 - Vedlejší rozpočtové n...'!J35</f>
        <v>0</v>
      </c>
      <c r="AY56" s="98">
        <f>'2 - Vedlejší rozpočtové n...'!J36</f>
        <v>0</v>
      </c>
      <c r="AZ56" s="98">
        <f>'2 - Vedlejší rozpočtové n...'!F33</f>
        <v>0</v>
      </c>
      <c r="BA56" s="98">
        <f>'2 - Vedlejší rozpočtové n...'!F34</f>
        <v>0</v>
      </c>
      <c r="BB56" s="98">
        <f>'2 - Vedlejší rozpočtové n...'!F35</f>
        <v>0</v>
      </c>
      <c r="BC56" s="98">
        <f>'2 - Vedlejší rozpočtové n...'!F36</f>
        <v>0</v>
      </c>
      <c r="BD56" s="100">
        <f>'2 - Vedlejší rozpočtové n...'!F37</f>
        <v>0</v>
      </c>
      <c r="BT56" s="96" t="s">
        <v>79</v>
      </c>
      <c r="BV56" s="96" t="s">
        <v>76</v>
      </c>
      <c r="BW56" s="96" t="s">
        <v>86</v>
      </c>
      <c r="BX56" s="96" t="s">
        <v>5</v>
      </c>
      <c r="CL56" s="96" t="s">
        <v>19</v>
      </c>
      <c r="CM56" s="96" t="s">
        <v>84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WUWw9PIV2h+gd+KD8DqVKeBNVsgDBAVdzo0WWVTD1bZf57iFZQONkIwo+bNpKpc7jQrYvuJYzNi7/lgiMJ7S6w==" saltValue="kYI/bhclk1JkEdn5fPM/tEghvC893gFGPFjp2t4vx3huoqKygfEFbUktj6GZjrLHphgyA4YHB2NTULOCYrbN+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SO 110 Komunikace'!C2" display="/"/>
    <hyperlink ref="A56" location="'2 - Vedlejší rozpočtové 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82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84</v>
      </c>
    </row>
    <row r="4" spans="1:46" s="1" customFormat="1" ht="24.9" hidden="1" customHeight="1">
      <c r="B4" s="20"/>
      <c r="D4" s="103" t="s">
        <v>87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III/180 9 a III/180 10 Česká Bříza - Hromnice povrchová oprava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88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89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83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7. 6. 2023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tr">
        <f>IF('Rekapitulace stavby'!E11="","",'Rekapitulace stavby'!E11)</f>
        <v xml:space="preserve"> </v>
      </c>
      <c r="F15" s="34"/>
      <c r="G15" s="34"/>
      <c r="H15" s="34"/>
      <c r="I15" s="105" t="s">
        <v>27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28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27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30</v>
      </c>
      <c r="E20" s="34"/>
      <c r="F20" s="34"/>
      <c r="G20" s="34"/>
      <c r="H20" s="34"/>
      <c r="I20" s="105" t="s">
        <v>26</v>
      </c>
      <c r="J20" s="107" t="s">
        <v>31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27</v>
      </c>
      <c r="J21" s="107" t="s">
        <v>33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36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37</v>
      </c>
      <c r="F24" s="34"/>
      <c r="G24" s="34"/>
      <c r="H24" s="34"/>
      <c r="I24" s="105" t="s">
        <v>27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38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40</v>
      </c>
      <c r="E30" s="34"/>
      <c r="F30" s="34"/>
      <c r="G30" s="34"/>
      <c r="H30" s="34"/>
      <c r="I30" s="34"/>
      <c r="J30" s="114">
        <f>ROUND(J95,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42</v>
      </c>
      <c r="G32" s="34"/>
      <c r="H32" s="34"/>
      <c r="I32" s="115" t="s">
        <v>41</v>
      </c>
      <c r="J32" s="115" t="s">
        <v>43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44</v>
      </c>
      <c r="E33" s="105" t="s">
        <v>45</v>
      </c>
      <c r="F33" s="117">
        <f>ROUND((SUM(BE95:BE465)),  2)</f>
        <v>0</v>
      </c>
      <c r="G33" s="34"/>
      <c r="H33" s="34"/>
      <c r="I33" s="118">
        <v>0.21</v>
      </c>
      <c r="J33" s="117">
        <f>ROUND(((SUM(BE95:BE465))*I33),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46</v>
      </c>
      <c r="F34" s="117">
        <f>ROUND((SUM(BF95:BF465)),  2)</f>
        <v>0</v>
      </c>
      <c r="G34" s="34"/>
      <c r="H34" s="34"/>
      <c r="I34" s="118">
        <v>0.15</v>
      </c>
      <c r="J34" s="117">
        <f>ROUND(((SUM(BF95:BF465))*I34),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47</v>
      </c>
      <c r="F35" s="117">
        <f>ROUND((SUM(BG95:BG465)),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48</v>
      </c>
      <c r="F36" s="117">
        <f>ROUND((SUM(BH95:BH465)),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49</v>
      </c>
      <c r="F37" s="117">
        <f>ROUND((SUM(BI95:BI465)),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50</v>
      </c>
      <c r="E39" s="121"/>
      <c r="F39" s="121"/>
      <c r="G39" s="122" t="s">
        <v>51</v>
      </c>
      <c r="H39" s="123" t="s">
        <v>52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90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III/180 9 a III/180 10 Česká Bříza - Hromnice povrchová oprava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88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1 - SO 110 Komunikace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7. 6. 2023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049999999999997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29" t="s">
        <v>30</v>
      </c>
      <c r="J54" s="32" t="str">
        <f>E21</f>
        <v>MENE Industry s.r.o., Lobezská 53, 326 00 Plzeň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Jiří Marek, Stýskaly 7, 330 11 Třemošná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91</v>
      </c>
      <c r="D57" s="131"/>
      <c r="E57" s="131"/>
      <c r="F57" s="131"/>
      <c r="G57" s="131"/>
      <c r="H57" s="131"/>
      <c r="I57" s="131"/>
      <c r="J57" s="132" t="s">
        <v>92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72</v>
      </c>
      <c r="D59" s="36"/>
      <c r="E59" s="36"/>
      <c r="F59" s="36"/>
      <c r="G59" s="36"/>
      <c r="H59" s="36"/>
      <c r="I59" s="36"/>
      <c r="J59" s="77">
        <f>J95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93</v>
      </c>
    </row>
    <row r="60" spans="1:47" s="9" customFormat="1" ht="24.9" customHeight="1">
      <c r="B60" s="134"/>
      <c r="C60" s="135"/>
      <c r="D60" s="136" t="s">
        <v>94</v>
      </c>
      <c r="E60" s="137"/>
      <c r="F60" s="137"/>
      <c r="G60" s="137"/>
      <c r="H60" s="137"/>
      <c r="I60" s="137"/>
      <c r="J60" s="138">
        <f>J96</f>
        <v>0</v>
      </c>
      <c r="K60" s="135"/>
      <c r="L60" s="139"/>
    </row>
    <row r="61" spans="1:47" s="10" customFormat="1" ht="19.95" customHeight="1">
      <c r="B61" s="140"/>
      <c r="C61" s="141"/>
      <c r="D61" s="142" t="s">
        <v>95</v>
      </c>
      <c r="E61" s="143"/>
      <c r="F61" s="143"/>
      <c r="G61" s="143"/>
      <c r="H61" s="143"/>
      <c r="I61" s="143"/>
      <c r="J61" s="144">
        <f>J97</f>
        <v>0</v>
      </c>
      <c r="K61" s="141"/>
      <c r="L61" s="145"/>
    </row>
    <row r="62" spans="1:47" s="10" customFormat="1" ht="19.95" customHeight="1">
      <c r="B62" s="140"/>
      <c r="C62" s="141"/>
      <c r="D62" s="142" t="s">
        <v>96</v>
      </c>
      <c r="E62" s="143"/>
      <c r="F62" s="143"/>
      <c r="G62" s="143"/>
      <c r="H62" s="143"/>
      <c r="I62" s="143"/>
      <c r="J62" s="144">
        <f>J120</f>
        <v>0</v>
      </c>
      <c r="K62" s="141"/>
      <c r="L62" s="145"/>
    </row>
    <row r="63" spans="1:47" s="10" customFormat="1" ht="19.95" customHeight="1">
      <c r="B63" s="140"/>
      <c r="C63" s="141"/>
      <c r="D63" s="142" t="s">
        <v>97</v>
      </c>
      <c r="E63" s="143"/>
      <c r="F63" s="143"/>
      <c r="G63" s="143"/>
      <c r="H63" s="143"/>
      <c r="I63" s="143"/>
      <c r="J63" s="144">
        <f>J137</f>
        <v>0</v>
      </c>
      <c r="K63" s="141"/>
      <c r="L63" s="145"/>
    </row>
    <row r="64" spans="1:47" s="10" customFormat="1" ht="19.95" customHeight="1">
      <c r="B64" s="140"/>
      <c r="C64" s="141"/>
      <c r="D64" s="142" t="s">
        <v>98</v>
      </c>
      <c r="E64" s="143"/>
      <c r="F64" s="143"/>
      <c r="G64" s="143"/>
      <c r="H64" s="143"/>
      <c r="I64" s="143"/>
      <c r="J64" s="144">
        <f>J153</f>
        <v>0</v>
      </c>
      <c r="K64" s="141"/>
      <c r="L64" s="145"/>
    </row>
    <row r="65" spans="1:31" s="10" customFormat="1" ht="19.95" customHeight="1">
      <c r="B65" s="140"/>
      <c r="C65" s="141"/>
      <c r="D65" s="142" t="s">
        <v>99</v>
      </c>
      <c r="E65" s="143"/>
      <c r="F65" s="143"/>
      <c r="G65" s="143"/>
      <c r="H65" s="143"/>
      <c r="I65" s="143"/>
      <c r="J65" s="144">
        <f>J190</f>
        <v>0</v>
      </c>
      <c r="K65" s="141"/>
      <c r="L65" s="145"/>
    </row>
    <row r="66" spans="1:31" s="10" customFormat="1" ht="19.95" customHeight="1">
      <c r="B66" s="140"/>
      <c r="C66" s="141"/>
      <c r="D66" s="142" t="s">
        <v>100</v>
      </c>
      <c r="E66" s="143"/>
      <c r="F66" s="143"/>
      <c r="G66" s="143"/>
      <c r="H66" s="143"/>
      <c r="I66" s="143"/>
      <c r="J66" s="144">
        <f>J207</f>
        <v>0</v>
      </c>
      <c r="K66" s="141"/>
      <c r="L66" s="145"/>
    </row>
    <row r="67" spans="1:31" s="10" customFormat="1" ht="19.95" customHeight="1">
      <c r="B67" s="140"/>
      <c r="C67" s="141"/>
      <c r="D67" s="142" t="s">
        <v>101</v>
      </c>
      <c r="E67" s="143"/>
      <c r="F67" s="143"/>
      <c r="G67" s="143"/>
      <c r="H67" s="143"/>
      <c r="I67" s="143"/>
      <c r="J67" s="144">
        <f>J216</f>
        <v>0</v>
      </c>
      <c r="K67" s="141"/>
      <c r="L67" s="145"/>
    </row>
    <row r="68" spans="1:31" s="10" customFormat="1" ht="19.95" customHeight="1">
      <c r="B68" s="140"/>
      <c r="C68" s="141"/>
      <c r="D68" s="142" t="s">
        <v>102</v>
      </c>
      <c r="E68" s="143"/>
      <c r="F68" s="143"/>
      <c r="G68" s="143"/>
      <c r="H68" s="143"/>
      <c r="I68" s="143"/>
      <c r="J68" s="144">
        <f>J233</f>
        <v>0</v>
      </c>
      <c r="K68" s="141"/>
      <c r="L68" s="145"/>
    </row>
    <row r="69" spans="1:31" s="10" customFormat="1" ht="19.95" customHeight="1">
      <c r="B69" s="140"/>
      <c r="C69" s="141"/>
      <c r="D69" s="142" t="s">
        <v>103</v>
      </c>
      <c r="E69" s="143"/>
      <c r="F69" s="143"/>
      <c r="G69" s="143"/>
      <c r="H69" s="143"/>
      <c r="I69" s="143"/>
      <c r="J69" s="144">
        <f>J256</f>
        <v>0</v>
      </c>
      <c r="K69" s="141"/>
      <c r="L69" s="145"/>
    </row>
    <row r="70" spans="1:31" s="10" customFormat="1" ht="19.95" customHeight="1">
      <c r="B70" s="140"/>
      <c r="C70" s="141"/>
      <c r="D70" s="142" t="s">
        <v>104</v>
      </c>
      <c r="E70" s="143"/>
      <c r="F70" s="143"/>
      <c r="G70" s="143"/>
      <c r="H70" s="143"/>
      <c r="I70" s="143"/>
      <c r="J70" s="144">
        <f>J277</f>
        <v>0</v>
      </c>
      <c r="K70" s="141"/>
      <c r="L70" s="145"/>
    </row>
    <row r="71" spans="1:31" s="10" customFormat="1" ht="19.95" customHeight="1">
      <c r="B71" s="140"/>
      <c r="C71" s="141"/>
      <c r="D71" s="142" t="s">
        <v>105</v>
      </c>
      <c r="E71" s="143"/>
      <c r="F71" s="143"/>
      <c r="G71" s="143"/>
      <c r="H71" s="143"/>
      <c r="I71" s="143"/>
      <c r="J71" s="144">
        <f>J294</f>
        <v>0</v>
      </c>
      <c r="K71" s="141"/>
      <c r="L71" s="145"/>
    </row>
    <row r="72" spans="1:31" s="10" customFormat="1" ht="19.95" customHeight="1">
      <c r="B72" s="140"/>
      <c r="C72" s="141"/>
      <c r="D72" s="142" t="s">
        <v>106</v>
      </c>
      <c r="E72" s="143"/>
      <c r="F72" s="143"/>
      <c r="G72" s="143"/>
      <c r="H72" s="143"/>
      <c r="I72" s="143"/>
      <c r="J72" s="144">
        <f>J310</f>
        <v>0</v>
      </c>
      <c r="K72" s="141"/>
      <c r="L72" s="145"/>
    </row>
    <row r="73" spans="1:31" s="10" customFormat="1" ht="19.95" customHeight="1">
      <c r="B73" s="140"/>
      <c r="C73" s="141"/>
      <c r="D73" s="142" t="s">
        <v>107</v>
      </c>
      <c r="E73" s="143"/>
      <c r="F73" s="143"/>
      <c r="G73" s="143"/>
      <c r="H73" s="143"/>
      <c r="I73" s="143"/>
      <c r="J73" s="144">
        <f>J331</f>
        <v>0</v>
      </c>
      <c r="K73" s="141"/>
      <c r="L73" s="145"/>
    </row>
    <row r="74" spans="1:31" s="10" customFormat="1" ht="19.95" customHeight="1">
      <c r="B74" s="140"/>
      <c r="C74" s="141"/>
      <c r="D74" s="142" t="s">
        <v>108</v>
      </c>
      <c r="E74" s="143"/>
      <c r="F74" s="143"/>
      <c r="G74" s="143"/>
      <c r="H74" s="143"/>
      <c r="I74" s="143"/>
      <c r="J74" s="144">
        <f>J374</f>
        <v>0</v>
      </c>
      <c r="K74" s="141"/>
      <c r="L74" s="145"/>
    </row>
    <row r="75" spans="1:31" s="10" customFormat="1" ht="19.95" customHeight="1">
      <c r="B75" s="140"/>
      <c r="C75" s="141"/>
      <c r="D75" s="142" t="s">
        <v>109</v>
      </c>
      <c r="E75" s="143"/>
      <c r="F75" s="143"/>
      <c r="G75" s="143"/>
      <c r="H75" s="143"/>
      <c r="I75" s="143"/>
      <c r="J75" s="144">
        <f>J426</f>
        <v>0</v>
      </c>
      <c r="K75" s="141"/>
      <c r="L75" s="145"/>
    </row>
    <row r="76" spans="1:31" s="2" customFormat="1" ht="21.7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63" s="2" customFormat="1" ht="6.9" customHeight="1">
      <c r="A81" s="34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24.9" customHeight="1">
      <c r="A82" s="34"/>
      <c r="B82" s="35"/>
      <c r="C82" s="23" t="s">
        <v>110</v>
      </c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6.5" customHeight="1">
      <c r="A85" s="34"/>
      <c r="B85" s="35"/>
      <c r="C85" s="36"/>
      <c r="D85" s="36"/>
      <c r="E85" s="288" t="str">
        <f>E7</f>
        <v>III/180 9 a III/180 10 Česká Bříza - Hromnice povrchová oprava</v>
      </c>
      <c r="F85" s="289"/>
      <c r="G85" s="289"/>
      <c r="H85" s="289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6.5" customHeight="1">
      <c r="A87" s="34"/>
      <c r="B87" s="35"/>
      <c r="C87" s="36"/>
      <c r="D87" s="36"/>
      <c r="E87" s="260" t="str">
        <f>E9</f>
        <v>1 - SO 110 Komunikace</v>
      </c>
      <c r="F87" s="290"/>
      <c r="G87" s="290"/>
      <c r="H87" s="290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59" t="str">
        <f>IF(J12="","",J12)</f>
        <v>7. 6. 2023</v>
      </c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40.049999999999997" customHeight="1">
      <c r="A91" s="34"/>
      <c r="B91" s="35"/>
      <c r="C91" s="29" t="s">
        <v>25</v>
      </c>
      <c r="D91" s="36"/>
      <c r="E91" s="36"/>
      <c r="F91" s="27" t="str">
        <f>E15</f>
        <v xml:space="preserve"> </v>
      </c>
      <c r="G91" s="36"/>
      <c r="H91" s="36"/>
      <c r="I91" s="29" t="s">
        <v>30</v>
      </c>
      <c r="J91" s="32" t="str">
        <f>E21</f>
        <v>MENE Industry s.r.o., Lobezská 53, 326 00 Plzeň</v>
      </c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25.65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Jiří Marek, Stýskaly 7, 330 11 Třemošná</v>
      </c>
      <c r="K92" s="36"/>
      <c r="L92" s="10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0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11" customFormat="1" ht="29.25" customHeight="1">
      <c r="A94" s="146"/>
      <c r="B94" s="147"/>
      <c r="C94" s="148" t="s">
        <v>111</v>
      </c>
      <c r="D94" s="149" t="s">
        <v>59</v>
      </c>
      <c r="E94" s="149" t="s">
        <v>55</v>
      </c>
      <c r="F94" s="149" t="s">
        <v>56</v>
      </c>
      <c r="G94" s="149" t="s">
        <v>112</v>
      </c>
      <c r="H94" s="149" t="s">
        <v>113</v>
      </c>
      <c r="I94" s="149" t="s">
        <v>114</v>
      </c>
      <c r="J94" s="149" t="s">
        <v>92</v>
      </c>
      <c r="K94" s="150" t="s">
        <v>115</v>
      </c>
      <c r="L94" s="151"/>
      <c r="M94" s="68" t="s">
        <v>19</v>
      </c>
      <c r="N94" s="69" t="s">
        <v>44</v>
      </c>
      <c r="O94" s="69" t="s">
        <v>116</v>
      </c>
      <c r="P94" s="69" t="s">
        <v>117</v>
      </c>
      <c r="Q94" s="69" t="s">
        <v>118</v>
      </c>
      <c r="R94" s="69" t="s">
        <v>119</v>
      </c>
      <c r="S94" s="69" t="s">
        <v>120</v>
      </c>
      <c r="T94" s="70" t="s">
        <v>121</v>
      </c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46"/>
    </row>
    <row r="95" spans="1:63" s="2" customFormat="1" ht="22.8" customHeight="1">
      <c r="A95" s="34"/>
      <c r="B95" s="35"/>
      <c r="C95" s="75" t="s">
        <v>122</v>
      </c>
      <c r="D95" s="36"/>
      <c r="E95" s="36"/>
      <c r="F95" s="36"/>
      <c r="G95" s="36"/>
      <c r="H95" s="36"/>
      <c r="I95" s="36"/>
      <c r="J95" s="152">
        <f>BK95</f>
        <v>0</v>
      </c>
      <c r="K95" s="36"/>
      <c r="L95" s="39"/>
      <c r="M95" s="71"/>
      <c r="N95" s="153"/>
      <c r="O95" s="72"/>
      <c r="P95" s="154">
        <f>P96</f>
        <v>0</v>
      </c>
      <c r="Q95" s="72"/>
      <c r="R95" s="154">
        <f>R96</f>
        <v>645.74402149999992</v>
      </c>
      <c r="S95" s="72"/>
      <c r="T95" s="155">
        <f>T96</f>
        <v>1486.0119999999999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73</v>
      </c>
      <c r="AU95" s="17" t="s">
        <v>93</v>
      </c>
      <c r="BK95" s="156">
        <f>BK96</f>
        <v>0</v>
      </c>
    </row>
    <row r="96" spans="1:63" s="12" customFormat="1" ht="25.95" customHeight="1">
      <c r="B96" s="157"/>
      <c r="C96" s="158"/>
      <c r="D96" s="159" t="s">
        <v>73</v>
      </c>
      <c r="E96" s="160" t="s">
        <v>123</v>
      </c>
      <c r="F96" s="160" t="s">
        <v>124</v>
      </c>
      <c r="G96" s="158"/>
      <c r="H96" s="158"/>
      <c r="I96" s="161"/>
      <c r="J96" s="162">
        <f>BK96</f>
        <v>0</v>
      </c>
      <c r="K96" s="158"/>
      <c r="L96" s="163"/>
      <c r="M96" s="164"/>
      <c r="N96" s="165"/>
      <c r="O96" s="165"/>
      <c r="P96" s="166">
        <f>P97+P120+P137+P153+P190+P207+P216+P233+P256+P277+P294+P310+P331+P374+P426</f>
        <v>0</v>
      </c>
      <c r="Q96" s="165"/>
      <c r="R96" s="166">
        <f>R97+R120+R137+R153+R190+R207+R216+R233+R256+R277+R294+R310+R331+R374+R426</f>
        <v>645.74402149999992</v>
      </c>
      <c r="S96" s="165"/>
      <c r="T96" s="167">
        <f>T97+T120+T137+T153+T190+T207+T216+T233+T256+T277+T294+T310+T331+T374+T426</f>
        <v>1486.0119999999999</v>
      </c>
      <c r="AR96" s="168" t="s">
        <v>79</v>
      </c>
      <c r="AT96" s="169" t="s">
        <v>73</v>
      </c>
      <c r="AU96" s="169" t="s">
        <v>74</v>
      </c>
      <c r="AY96" s="168" t="s">
        <v>125</v>
      </c>
      <c r="BK96" s="170">
        <f>BK97+BK120+BK137+BK153+BK190+BK207+BK216+BK233+BK256+BK277+BK294+BK310+BK331+BK374+BK426</f>
        <v>0</v>
      </c>
    </row>
    <row r="97" spans="1:65" s="12" customFormat="1" ht="22.8" customHeight="1">
      <c r="B97" s="157"/>
      <c r="C97" s="158"/>
      <c r="D97" s="159" t="s">
        <v>73</v>
      </c>
      <c r="E97" s="171" t="s">
        <v>79</v>
      </c>
      <c r="F97" s="171" t="s">
        <v>126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SUM(P98:P119)</f>
        <v>0</v>
      </c>
      <c r="Q97" s="165"/>
      <c r="R97" s="166">
        <f>SUM(R98:R119)</f>
        <v>0</v>
      </c>
      <c r="S97" s="165"/>
      <c r="T97" s="167">
        <f>SUM(T98:T119)</f>
        <v>0</v>
      </c>
      <c r="AR97" s="168" t="s">
        <v>79</v>
      </c>
      <c r="AT97" s="169" t="s">
        <v>73</v>
      </c>
      <c r="AU97" s="169" t="s">
        <v>79</v>
      </c>
      <c r="AY97" s="168" t="s">
        <v>125</v>
      </c>
      <c r="BK97" s="170">
        <f>SUM(BK98:BK119)</f>
        <v>0</v>
      </c>
    </row>
    <row r="98" spans="1:65" s="2" customFormat="1" ht="21.75" customHeight="1">
      <c r="A98" s="34"/>
      <c r="B98" s="35"/>
      <c r="C98" s="173" t="s">
        <v>79</v>
      </c>
      <c r="D98" s="173" t="s">
        <v>127</v>
      </c>
      <c r="E98" s="174" t="s">
        <v>128</v>
      </c>
      <c r="F98" s="175" t="s">
        <v>129</v>
      </c>
      <c r="G98" s="176" t="s">
        <v>130</v>
      </c>
      <c r="H98" s="177">
        <v>132.62</v>
      </c>
      <c r="I98" s="178"/>
      <c r="J98" s="179">
        <f>ROUND(I98*H98,2)</f>
        <v>0</v>
      </c>
      <c r="K98" s="175" t="s">
        <v>131</v>
      </c>
      <c r="L98" s="39"/>
      <c r="M98" s="180" t="s">
        <v>19</v>
      </c>
      <c r="N98" s="181" t="s">
        <v>45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132</v>
      </c>
      <c r="AT98" s="184" t="s">
        <v>127</v>
      </c>
      <c r="AU98" s="184" t="s">
        <v>84</v>
      </c>
      <c r="AY98" s="17" t="s">
        <v>125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132</v>
      </c>
      <c r="BM98" s="184" t="s">
        <v>133</v>
      </c>
    </row>
    <row r="99" spans="1:65" s="2" customFormat="1" ht="10.199999999999999">
      <c r="A99" s="34"/>
      <c r="B99" s="35"/>
      <c r="C99" s="36"/>
      <c r="D99" s="186" t="s">
        <v>134</v>
      </c>
      <c r="E99" s="36"/>
      <c r="F99" s="187" t="s">
        <v>135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134</v>
      </c>
      <c r="AU99" s="17" t="s">
        <v>84</v>
      </c>
    </row>
    <row r="100" spans="1:65" s="13" customFormat="1" ht="10.199999999999999">
      <c r="B100" s="191"/>
      <c r="C100" s="192"/>
      <c r="D100" s="193" t="s">
        <v>136</v>
      </c>
      <c r="E100" s="194" t="s">
        <v>19</v>
      </c>
      <c r="F100" s="195" t="s">
        <v>137</v>
      </c>
      <c r="G100" s="192"/>
      <c r="H100" s="194" t="s">
        <v>19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136</v>
      </c>
      <c r="AU100" s="201" t="s">
        <v>84</v>
      </c>
      <c r="AV100" s="13" t="s">
        <v>79</v>
      </c>
      <c r="AW100" s="13" t="s">
        <v>34</v>
      </c>
      <c r="AX100" s="13" t="s">
        <v>74</v>
      </c>
      <c r="AY100" s="201" t="s">
        <v>125</v>
      </c>
    </row>
    <row r="101" spans="1:65" s="14" customFormat="1" ht="10.199999999999999">
      <c r="B101" s="202"/>
      <c r="C101" s="203"/>
      <c r="D101" s="193" t="s">
        <v>136</v>
      </c>
      <c r="E101" s="204" t="s">
        <v>19</v>
      </c>
      <c r="F101" s="205" t="s">
        <v>138</v>
      </c>
      <c r="G101" s="203"/>
      <c r="H101" s="206">
        <v>10.8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136</v>
      </c>
      <c r="AU101" s="212" t="s">
        <v>84</v>
      </c>
      <c r="AV101" s="14" t="s">
        <v>84</v>
      </c>
      <c r="AW101" s="14" t="s">
        <v>34</v>
      </c>
      <c r="AX101" s="14" t="s">
        <v>74</v>
      </c>
      <c r="AY101" s="212" t="s">
        <v>125</v>
      </c>
    </row>
    <row r="102" spans="1:65" s="14" customFormat="1" ht="10.199999999999999">
      <c r="B102" s="202"/>
      <c r="C102" s="203"/>
      <c r="D102" s="193" t="s">
        <v>136</v>
      </c>
      <c r="E102" s="204" t="s">
        <v>19</v>
      </c>
      <c r="F102" s="205" t="s">
        <v>139</v>
      </c>
      <c r="G102" s="203"/>
      <c r="H102" s="206">
        <v>17.920000000000002</v>
      </c>
      <c r="I102" s="207"/>
      <c r="J102" s="203"/>
      <c r="K102" s="203"/>
      <c r="L102" s="208"/>
      <c r="M102" s="209"/>
      <c r="N102" s="210"/>
      <c r="O102" s="210"/>
      <c r="P102" s="210"/>
      <c r="Q102" s="210"/>
      <c r="R102" s="210"/>
      <c r="S102" s="210"/>
      <c r="T102" s="211"/>
      <c r="AT102" s="212" t="s">
        <v>136</v>
      </c>
      <c r="AU102" s="212" t="s">
        <v>84</v>
      </c>
      <c r="AV102" s="14" t="s">
        <v>84</v>
      </c>
      <c r="AW102" s="14" t="s">
        <v>34</v>
      </c>
      <c r="AX102" s="14" t="s">
        <v>74</v>
      </c>
      <c r="AY102" s="212" t="s">
        <v>125</v>
      </c>
    </row>
    <row r="103" spans="1:65" s="14" customFormat="1" ht="10.199999999999999">
      <c r="B103" s="202"/>
      <c r="C103" s="203"/>
      <c r="D103" s="193" t="s">
        <v>136</v>
      </c>
      <c r="E103" s="204" t="s">
        <v>19</v>
      </c>
      <c r="F103" s="205" t="s">
        <v>140</v>
      </c>
      <c r="G103" s="203"/>
      <c r="H103" s="206">
        <v>103.9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136</v>
      </c>
      <c r="AU103" s="212" t="s">
        <v>84</v>
      </c>
      <c r="AV103" s="14" t="s">
        <v>84</v>
      </c>
      <c r="AW103" s="14" t="s">
        <v>34</v>
      </c>
      <c r="AX103" s="14" t="s">
        <v>74</v>
      </c>
      <c r="AY103" s="212" t="s">
        <v>125</v>
      </c>
    </row>
    <row r="104" spans="1:65" s="15" customFormat="1" ht="10.199999999999999">
      <c r="B104" s="213"/>
      <c r="C104" s="214"/>
      <c r="D104" s="193" t="s">
        <v>136</v>
      </c>
      <c r="E104" s="215" t="s">
        <v>19</v>
      </c>
      <c r="F104" s="216" t="s">
        <v>141</v>
      </c>
      <c r="G104" s="214"/>
      <c r="H104" s="217">
        <v>132.62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136</v>
      </c>
      <c r="AU104" s="223" t="s">
        <v>84</v>
      </c>
      <c r="AV104" s="15" t="s">
        <v>132</v>
      </c>
      <c r="AW104" s="15" t="s">
        <v>34</v>
      </c>
      <c r="AX104" s="15" t="s">
        <v>79</v>
      </c>
      <c r="AY104" s="223" t="s">
        <v>125</v>
      </c>
    </row>
    <row r="105" spans="1:65" s="2" customFormat="1" ht="21.75" customHeight="1">
      <c r="A105" s="34"/>
      <c r="B105" s="35"/>
      <c r="C105" s="173" t="s">
        <v>84</v>
      </c>
      <c r="D105" s="173" t="s">
        <v>127</v>
      </c>
      <c r="E105" s="174" t="s">
        <v>142</v>
      </c>
      <c r="F105" s="175" t="s">
        <v>143</v>
      </c>
      <c r="G105" s="176" t="s">
        <v>130</v>
      </c>
      <c r="H105" s="177">
        <v>132.62</v>
      </c>
      <c r="I105" s="178"/>
      <c r="J105" s="179">
        <f>ROUND(I105*H105,2)</f>
        <v>0</v>
      </c>
      <c r="K105" s="175" t="s">
        <v>19</v>
      </c>
      <c r="L105" s="39"/>
      <c r="M105" s="180" t="s">
        <v>19</v>
      </c>
      <c r="N105" s="181" t="s">
        <v>45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132</v>
      </c>
      <c r="AT105" s="184" t="s">
        <v>127</v>
      </c>
      <c r="AU105" s="184" t="s">
        <v>84</v>
      </c>
      <c r="AY105" s="17" t="s">
        <v>125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79</v>
      </c>
      <c r="BK105" s="185">
        <f>ROUND(I105*H105,2)</f>
        <v>0</v>
      </c>
      <c r="BL105" s="17" t="s">
        <v>132</v>
      </c>
      <c r="BM105" s="184" t="s">
        <v>144</v>
      </c>
    </row>
    <row r="106" spans="1:65" s="14" customFormat="1" ht="10.199999999999999">
      <c r="B106" s="202"/>
      <c r="C106" s="203"/>
      <c r="D106" s="193" t="s">
        <v>136</v>
      </c>
      <c r="E106" s="204" t="s">
        <v>19</v>
      </c>
      <c r="F106" s="205" t="s">
        <v>145</v>
      </c>
      <c r="G106" s="203"/>
      <c r="H106" s="206">
        <v>132.62</v>
      </c>
      <c r="I106" s="207"/>
      <c r="J106" s="203"/>
      <c r="K106" s="203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136</v>
      </c>
      <c r="AU106" s="212" t="s">
        <v>84</v>
      </c>
      <c r="AV106" s="14" t="s">
        <v>84</v>
      </c>
      <c r="AW106" s="14" t="s">
        <v>34</v>
      </c>
      <c r="AX106" s="14" t="s">
        <v>74</v>
      </c>
      <c r="AY106" s="212" t="s">
        <v>125</v>
      </c>
    </row>
    <row r="107" spans="1:65" s="15" customFormat="1" ht="10.199999999999999">
      <c r="B107" s="213"/>
      <c r="C107" s="214"/>
      <c r="D107" s="193" t="s">
        <v>136</v>
      </c>
      <c r="E107" s="215" t="s">
        <v>19</v>
      </c>
      <c r="F107" s="216" t="s">
        <v>141</v>
      </c>
      <c r="G107" s="214"/>
      <c r="H107" s="217">
        <v>132.62</v>
      </c>
      <c r="I107" s="218"/>
      <c r="J107" s="214"/>
      <c r="K107" s="214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136</v>
      </c>
      <c r="AU107" s="223" t="s">
        <v>84</v>
      </c>
      <c r="AV107" s="15" t="s">
        <v>132</v>
      </c>
      <c r="AW107" s="15" t="s">
        <v>34</v>
      </c>
      <c r="AX107" s="15" t="s">
        <v>79</v>
      </c>
      <c r="AY107" s="223" t="s">
        <v>125</v>
      </c>
    </row>
    <row r="108" spans="1:65" s="2" customFormat="1" ht="24.15" customHeight="1">
      <c r="A108" s="34"/>
      <c r="B108" s="35"/>
      <c r="C108" s="173" t="s">
        <v>146</v>
      </c>
      <c r="D108" s="173" t="s">
        <v>127</v>
      </c>
      <c r="E108" s="174" t="s">
        <v>147</v>
      </c>
      <c r="F108" s="175" t="s">
        <v>148</v>
      </c>
      <c r="G108" s="176" t="s">
        <v>130</v>
      </c>
      <c r="H108" s="177">
        <v>132.62</v>
      </c>
      <c r="I108" s="178"/>
      <c r="J108" s="179">
        <f>ROUND(I108*H108,2)</f>
        <v>0</v>
      </c>
      <c r="K108" s="175" t="s">
        <v>131</v>
      </c>
      <c r="L108" s="39"/>
      <c r="M108" s="180" t="s">
        <v>19</v>
      </c>
      <c r="N108" s="181" t="s">
        <v>45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132</v>
      </c>
      <c r="AT108" s="184" t="s">
        <v>127</v>
      </c>
      <c r="AU108" s="184" t="s">
        <v>84</v>
      </c>
      <c r="AY108" s="17" t="s">
        <v>125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132</v>
      </c>
      <c r="BM108" s="184" t="s">
        <v>149</v>
      </c>
    </row>
    <row r="109" spans="1:65" s="2" customFormat="1" ht="10.199999999999999">
      <c r="A109" s="34"/>
      <c r="B109" s="35"/>
      <c r="C109" s="36"/>
      <c r="D109" s="186" t="s">
        <v>134</v>
      </c>
      <c r="E109" s="36"/>
      <c r="F109" s="187" t="s">
        <v>150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134</v>
      </c>
      <c r="AU109" s="17" t="s">
        <v>84</v>
      </c>
    </row>
    <row r="110" spans="1:65" s="14" customFormat="1" ht="10.199999999999999">
      <c r="B110" s="202"/>
      <c r="C110" s="203"/>
      <c r="D110" s="193" t="s">
        <v>136</v>
      </c>
      <c r="E110" s="204" t="s">
        <v>19</v>
      </c>
      <c r="F110" s="205" t="s">
        <v>151</v>
      </c>
      <c r="G110" s="203"/>
      <c r="H110" s="206">
        <v>132.62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136</v>
      </c>
      <c r="AU110" s="212" t="s">
        <v>84</v>
      </c>
      <c r="AV110" s="14" t="s">
        <v>84</v>
      </c>
      <c r="AW110" s="14" t="s">
        <v>34</v>
      </c>
      <c r="AX110" s="14" t="s">
        <v>74</v>
      </c>
      <c r="AY110" s="212" t="s">
        <v>125</v>
      </c>
    </row>
    <row r="111" spans="1:65" s="15" customFormat="1" ht="10.199999999999999">
      <c r="B111" s="213"/>
      <c r="C111" s="214"/>
      <c r="D111" s="193" t="s">
        <v>136</v>
      </c>
      <c r="E111" s="215" t="s">
        <v>19</v>
      </c>
      <c r="F111" s="216" t="s">
        <v>141</v>
      </c>
      <c r="G111" s="214"/>
      <c r="H111" s="217">
        <v>132.62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136</v>
      </c>
      <c r="AU111" s="223" t="s">
        <v>84</v>
      </c>
      <c r="AV111" s="15" t="s">
        <v>132</v>
      </c>
      <c r="AW111" s="15" t="s">
        <v>34</v>
      </c>
      <c r="AX111" s="15" t="s">
        <v>79</v>
      </c>
      <c r="AY111" s="223" t="s">
        <v>125</v>
      </c>
    </row>
    <row r="112" spans="1:65" s="2" customFormat="1" ht="24.15" customHeight="1">
      <c r="A112" s="34"/>
      <c r="B112" s="35"/>
      <c r="C112" s="173" t="s">
        <v>132</v>
      </c>
      <c r="D112" s="173" t="s">
        <v>127</v>
      </c>
      <c r="E112" s="174" t="s">
        <v>152</v>
      </c>
      <c r="F112" s="175" t="s">
        <v>153</v>
      </c>
      <c r="G112" s="176" t="s">
        <v>154</v>
      </c>
      <c r="H112" s="177">
        <v>238.71600000000001</v>
      </c>
      <c r="I112" s="178"/>
      <c r="J112" s="179">
        <f>ROUND(I112*H112,2)</f>
        <v>0</v>
      </c>
      <c r="K112" s="175" t="s">
        <v>131</v>
      </c>
      <c r="L112" s="39"/>
      <c r="M112" s="180" t="s">
        <v>19</v>
      </c>
      <c r="N112" s="181" t="s">
        <v>45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132</v>
      </c>
      <c r="AT112" s="184" t="s">
        <v>127</v>
      </c>
      <c r="AU112" s="184" t="s">
        <v>84</v>
      </c>
      <c r="AY112" s="17" t="s">
        <v>125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132</v>
      </c>
      <c r="BM112" s="184" t="s">
        <v>155</v>
      </c>
    </row>
    <row r="113" spans="1:65" s="2" customFormat="1" ht="10.199999999999999">
      <c r="A113" s="34"/>
      <c r="B113" s="35"/>
      <c r="C113" s="36"/>
      <c r="D113" s="186" t="s">
        <v>134</v>
      </c>
      <c r="E113" s="36"/>
      <c r="F113" s="187" t="s">
        <v>156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134</v>
      </c>
      <c r="AU113" s="17" t="s">
        <v>84</v>
      </c>
    </row>
    <row r="114" spans="1:65" s="14" customFormat="1" ht="10.199999999999999">
      <c r="B114" s="202"/>
      <c r="C114" s="203"/>
      <c r="D114" s="193" t="s">
        <v>136</v>
      </c>
      <c r="E114" s="204" t="s">
        <v>19</v>
      </c>
      <c r="F114" s="205" t="s">
        <v>157</v>
      </c>
      <c r="G114" s="203"/>
      <c r="H114" s="206">
        <v>238.71600000000001</v>
      </c>
      <c r="I114" s="207"/>
      <c r="J114" s="203"/>
      <c r="K114" s="203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136</v>
      </c>
      <c r="AU114" s="212" t="s">
        <v>84</v>
      </c>
      <c r="AV114" s="14" t="s">
        <v>84</v>
      </c>
      <c r="AW114" s="14" t="s">
        <v>34</v>
      </c>
      <c r="AX114" s="14" t="s">
        <v>74</v>
      </c>
      <c r="AY114" s="212" t="s">
        <v>125</v>
      </c>
    </row>
    <row r="115" spans="1:65" s="15" customFormat="1" ht="10.199999999999999">
      <c r="B115" s="213"/>
      <c r="C115" s="214"/>
      <c r="D115" s="193" t="s">
        <v>136</v>
      </c>
      <c r="E115" s="215" t="s">
        <v>19</v>
      </c>
      <c r="F115" s="216" t="s">
        <v>141</v>
      </c>
      <c r="G115" s="214"/>
      <c r="H115" s="217">
        <v>238.71600000000001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136</v>
      </c>
      <c r="AU115" s="223" t="s">
        <v>84</v>
      </c>
      <c r="AV115" s="15" t="s">
        <v>132</v>
      </c>
      <c r="AW115" s="15" t="s">
        <v>34</v>
      </c>
      <c r="AX115" s="15" t="s">
        <v>79</v>
      </c>
      <c r="AY115" s="223" t="s">
        <v>125</v>
      </c>
    </row>
    <row r="116" spans="1:65" s="2" customFormat="1" ht="21.75" customHeight="1">
      <c r="A116" s="34"/>
      <c r="B116" s="35"/>
      <c r="C116" s="173" t="s">
        <v>158</v>
      </c>
      <c r="D116" s="173" t="s">
        <v>127</v>
      </c>
      <c r="E116" s="174" t="s">
        <v>159</v>
      </c>
      <c r="F116" s="175" t="s">
        <v>160</v>
      </c>
      <c r="G116" s="176" t="s">
        <v>161</v>
      </c>
      <c r="H116" s="177">
        <v>174</v>
      </c>
      <c r="I116" s="178"/>
      <c r="J116" s="179">
        <f>ROUND(I116*H116,2)</f>
        <v>0</v>
      </c>
      <c r="K116" s="175" t="s">
        <v>131</v>
      </c>
      <c r="L116" s="39"/>
      <c r="M116" s="180" t="s">
        <v>19</v>
      </c>
      <c r="N116" s="181" t="s">
        <v>45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132</v>
      </c>
      <c r="AT116" s="184" t="s">
        <v>127</v>
      </c>
      <c r="AU116" s="184" t="s">
        <v>84</v>
      </c>
      <c r="AY116" s="17" t="s">
        <v>125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132</v>
      </c>
      <c r="BM116" s="184" t="s">
        <v>162</v>
      </c>
    </row>
    <row r="117" spans="1:65" s="2" customFormat="1" ht="10.199999999999999">
      <c r="A117" s="34"/>
      <c r="B117" s="35"/>
      <c r="C117" s="36"/>
      <c r="D117" s="186" t="s">
        <v>134</v>
      </c>
      <c r="E117" s="36"/>
      <c r="F117" s="187" t="s">
        <v>163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134</v>
      </c>
      <c r="AU117" s="17" t="s">
        <v>84</v>
      </c>
    </row>
    <row r="118" spans="1:65" s="14" customFormat="1" ht="10.199999999999999">
      <c r="B118" s="202"/>
      <c r="C118" s="203"/>
      <c r="D118" s="193" t="s">
        <v>136</v>
      </c>
      <c r="E118" s="204" t="s">
        <v>19</v>
      </c>
      <c r="F118" s="205" t="s">
        <v>164</v>
      </c>
      <c r="G118" s="203"/>
      <c r="H118" s="206">
        <v>174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136</v>
      </c>
      <c r="AU118" s="212" t="s">
        <v>84</v>
      </c>
      <c r="AV118" s="14" t="s">
        <v>84</v>
      </c>
      <c r="AW118" s="14" t="s">
        <v>34</v>
      </c>
      <c r="AX118" s="14" t="s">
        <v>74</v>
      </c>
      <c r="AY118" s="212" t="s">
        <v>125</v>
      </c>
    </row>
    <row r="119" spans="1:65" s="15" customFormat="1" ht="10.199999999999999">
      <c r="B119" s="213"/>
      <c r="C119" s="214"/>
      <c r="D119" s="193" t="s">
        <v>136</v>
      </c>
      <c r="E119" s="215" t="s">
        <v>19</v>
      </c>
      <c r="F119" s="216" t="s">
        <v>141</v>
      </c>
      <c r="G119" s="214"/>
      <c r="H119" s="217">
        <v>174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136</v>
      </c>
      <c r="AU119" s="223" t="s">
        <v>84</v>
      </c>
      <c r="AV119" s="15" t="s">
        <v>132</v>
      </c>
      <c r="AW119" s="15" t="s">
        <v>34</v>
      </c>
      <c r="AX119" s="15" t="s">
        <v>79</v>
      </c>
      <c r="AY119" s="223" t="s">
        <v>125</v>
      </c>
    </row>
    <row r="120" spans="1:65" s="12" customFormat="1" ht="22.8" customHeight="1">
      <c r="B120" s="157"/>
      <c r="C120" s="158"/>
      <c r="D120" s="159" t="s">
        <v>73</v>
      </c>
      <c r="E120" s="171" t="s">
        <v>84</v>
      </c>
      <c r="F120" s="171" t="s">
        <v>165</v>
      </c>
      <c r="G120" s="158"/>
      <c r="H120" s="158"/>
      <c r="I120" s="161"/>
      <c r="J120" s="172">
        <f>BK120</f>
        <v>0</v>
      </c>
      <c r="K120" s="158"/>
      <c r="L120" s="163"/>
      <c r="M120" s="164"/>
      <c r="N120" s="165"/>
      <c r="O120" s="165"/>
      <c r="P120" s="166">
        <f>SUM(P121:P136)</f>
        <v>0</v>
      </c>
      <c r="Q120" s="165"/>
      <c r="R120" s="166">
        <f>SUM(R121:R136)</f>
        <v>0</v>
      </c>
      <c r="S120" s="165"/>
      <c r="T120" s="167">
        <f>SUM(T121:T136)</f>
        <v>0</v>
      </c>
      <c r="AR120" s="168" t="s">
        <v>79</v>
      </c>
      <c r="AT120" s="169" t="s">
        <v>73</v>
      </c>
      <c r="AU120" s="169" t="s">
        <v>79</v>
      </c>
      <c r="AY120" s="168" t="s">
        <v>125</v>
      </c>
      <c r="BK120" s="170">
        <f>SUM(BK121:BK136)</f>
        <v>0</v>
      </c>
    </row>
    <row r="121" spans="1:65" s="2" customFormat="1" ht="16.5" customHeight="1">
      <c r="A121" s="34"/>
      <c r="B121" s="35"/>
      <c r="C121" s="173" t="s">
        <v>166</v>
      </c>
      <c r="D121" s="173" t="s">
        <v>127</v>
      </c>
      <c r="E121" s="174" t="s">
        <v>167</v>
      </c>
      <c r="F121" s="175" t="s">
        <v>168</v>
      </c>
      <c r="G121" s="176" t="s">
        <v>161</v>
      </c>
      <c r="H121" s="177">
        <v>92</v>
      </c>
      <c r="I121" s="178"/>
      <c r="J121" s="179">
        <f>ROUND(I121*H121,2)</f>
        <v>0</v>
      </c>
      <c r="K121" s="175" t="s">
        <v>131</v>
      </c>
      <c r="L121" s="39"/>
      <c r="M121" s="180" t="s">
        <v>19</v>
      </c>
      <c r="N121" s="181" t="s">
        <v>45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132</v>
      </c>
      <c r="AT121" s="184" t="s">
        <v>127</v>
      </c>
      <c r="AU121" s="184" t="s">
        <v>84</v>
      </c>
      <c r="AY121" s="17" t="s">
        <v>125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79</v>
      </c>
      <c r="BK121" s="185">
        <f>ROUND(I121*H121,2)</f>
        <v>0</v>
      </c>
      <c r="BL121" s="17" t="s">
        <v>132</v>
      </c>
      <c r="BM121" s="184" t="s">
        <v>169</v>
      </c>
    </row>
    <row r="122" spans="1:65" s="2" customFormat="1" ht="10.199999999999999">
      <c r="A122" s="34"/>
      <c r="B122" s="35"/>
      <c r="C122" s="36"/>
      <c r="D122" s="186" t="s">
        <v>134</v>
      </c>
      <c r="E122" s="36"/>
      <c r="F122" s="187" t="s">
        <v>170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134</v>
      </c>
      <c r="AU122" s="17" t="s">
        <v>84</v>
      </c>
    </row>
    <row r="123" spans="1:65" s="14" customFormat="1" ht="10.199999999999999">
      <c r="B123" s="202"/>
      <c r="C123" s="203"/>
      <c r="D123" s="193" t="s">
        <v>136</v>
      </c>
      <c r="E123" s="204" t="s">
        <v>19</v>
      </c>
      <c r="F123" s="205" t="s">
        <v>171</v>
      </c>
      <c r="G123" s="203"/>
      <c r="H123" s="206">
        <v>92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136</v>
      </c>
      <c r="AU123" s="212" t="s">
        <v>84</v>
      </c>
      <c r="AV123" s="14" t="s">
        <v>84</v>
      </c>
      <c r="AW123" s="14" t="s">
        <v>34</v>
      </c>
      <c r="AX123" s="14" t="s">
        <v>74</v>
      </c>
      <c r="AY123" s="212" t="s">
        <v>125</v>
      </c>
    </row>
    <row r="124" spans="1:65" s="15" customFormat="1" ht="10.199999999999999">
      <c r="B124" s="213"/>
      <c r="C124" s="214"/>
      <c r="D124" s="193" t="s">
        <v>136</v>
      </c>
      <c r="E124" s="215" t="s">
        <v>19</v>
      </c>
      <c r="F124" s="216" t="s">
        <v>141</v>
      </c>
      <c r="G124" s="214"/>
      <c r="H124" s="217">
        <v>92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136</v>
      </c>
      <c r="AU124" s="223" t="s">
        <v>84</v>
      </c>
      <c r="AV124" s="15" t="s">
        <v>132</v>
      </c>
      <c r="AW124" s="15" t="s">
        <v>34</v>
      </c>
      <c r="AX124" s="15" t="s">
        <v>79</v>
      </c>
      <c r="AY124" s="223" t="s">
        <v>125</v>
      </c>
    </row>
    <row r="125" spans="1:65" s="2" customFormat="1" ht="24.15" customHeight="1">
      <c r="A125" s="34"/>
      <c r="B125" s="35"/>
      <c r="C125" s="173" t="s">
        <v>172</v>
      </c>
      <c r="D125" s="173" t="s">
        <v>127</v>
      </c>
      <c r="E125" s="174" t="s">
        <v>173</v>
      </c>
      <c r="F125" s="175" t="s">
        <v>174</v>
      </c>
      <c r="G125" s="176" t="s">
        <v>161</v>
      </c>
      <c r="H125" s="177">
        <v>92</v>
      </c>
      <c r="I125" s="178"/>
      <c r="J125" s="179">
        <f>ROUND(I125*H125,2)</f>
        <v>0</v>
      </c>
      <c r="K125" s="175" t="s">
        <v>131</v>
      </c>
      <c r="L125" s="39"/>
      <c r="M125" s="180" t="s">
        <v>19</v>
      </c>
      <c r="N125" s="181" t="s">
        <v>45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132</v>
      </c>
      <c r="AT125" s="184" t="s">
        <v>127</v>
      </c>
      <c r="AU125" s="184" t="s">
        <v>84</v>
      </c>
      <c r="AY125" s="17" t="s">
        <v>125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79</v>
      </c>
      <c r="BK125" s="185">
        <f>ROUND(I125*H125,2)</f>
        <v>0</v>
      </c>
      <c r="BL125" s="17" t="s">
        <v>132</v>
      </c>
      <c r="BM125" s="184" t="s">
        <v>175</v>
      </c>
    </row>
    <row r="126" spans="1:65" s="2" customFormat="1" ht="10.199999999999999">
      <c r="A126" s="34"/>
      <c r="B126" s="35"/>
      <c r="C126" s="36"/>
      <c r="D126" s="186" t="s">
        <v>134</v>
      </c>
      <c r="E126" s="36"/>
      <c r="F126" s="187" t="s">
        <v>176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134</v>
      </c>
      <c r="AU126" s="17" t="s">
        <v>84</v>
      </c>
    </row>
    <row r="127" spans="1:65" s="14" customFormat="1" ht="10.199999999999999">
      <c r="B127" s="202"/>
      <c r="C127" s="203"/>
      <c r="D127" s="193" t="s">
        <v>136</v>
      </c>
      <c r="E127" s="204" t="s">
        <v>19</v>
      </c>
      <c r="F127" s="205" t="s">
        <v>177</v>
      </c>
      <c r="G127" s="203"/>
      <c r="H127" s="206">
        <v>92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136</v>
      </c>
      <c r="AU127" s="212" t="s">
        <v>84</v>
      </c>
      <c r="AV127" s="14" t="s">
        <v>84</v>
      </c>
      <c r="AW127" s="14" t="s">
        <v>34</v>
      </c>
      <c r="AX127" s="14" t="s">
        <v>74</v>
      </c>
      <c r="AY127" s="212" t="s">
        <v>125</v>
      </c>
    </row>
    <row r="128" spans="1:65" s="15" customFormat="1" ht="10.199999999999999">
      <c r="B128" s="213"/>
      <c r="C128" s="214"/>
      <c r="D128" s="193" t="s">
        <v>136</v>
      </c>
      <c r="E128" s="215" t="s">
        <v>19</v>
      </c>
      <c r="F128" s="216" t="s">
        <v>141</v>
      </c>
      <c r="G128" s="214"/>
      <c r="H128" s="217">
        <v>92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136</v>
      </c>
      <c r="AU128" s="223" t="s">
        <v>84</v>
      </c>
      <c r="AV128" s="15" t="s">
        <v>132</v>
      </c>
      <c r="AW128" s="15" t="s">
        <v>34</v>
      </c>
      <c r="AX128" s="15" t="s">
        <v>79</v>
      </c>
      <c r="AY128" s="223" t="s">
        <v>125</v>
      </c>
    </row>
    <row r="129" spans="1:65" s="2" customFormat="1" ht="16.5" customHeight="1">
      <c r="A129" s="34"/>
      <c r="B129" s="35"/>
      <c r="C129" s="173" t="s">
        <v>178</v>
      </c>
      <c r="D129" s="173" t="s">
        <v>127</v>
      </c>
      <c r="E129" s="174" t="s">
        <v>167</v>
      </c>
      <c r="F129" s="175" t="s">
        <v>168</v>
      </c>
      <c r="G129" s="176" t="s">
        <v>161</v>
      </c>
      <c r="H129" s="177">
        <v>92</v>
      </c>
      <c r="I129" s="178"/>
      <c r="J129" s="179">
        <f>ROUND(I129*H129,2)</f>
        <v>0</v>
      </c>
      <c r="K129" s="175" t="s">
        <v>131</v>
      </c>
      <c r="L129" s="39"/>
      <c r="M129" s="180" t="s">
        <v>19</v>
      </c>
      <c r="N129" s="181" t="s">
        <v>45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132</v>
      </c>
      <c r="AT129" s="184" t="s">
        <v>127</v>
      </c>
      <c r="AU129" s="184" t="s">
        <v>84</v>
      </c>
      <c r="AY129" s="17" t="s">
        <v>125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79</v>
      </c>
      <c r="BK129" s="185">
        <f>ROUND(I129*H129,2)</f>
        <v>0</v>
      </c>
      <c r="BL129" s="17" t="s">
        <v>132</v>
      </c>
      <c r="BM129" s="184" t="s">
        <v>179</v>
      </c>
    </row>
    <row r="130" spans="1:65" s="2" customFormat="1" ht="10.199999999999999">
      <c r="A130" s="34"/>
      <c r="B130" s="35"/>
      <c r="C130" s="36"/>
      <c r="D130" s="186" t="s">
        <v>134</v>
      </c>
      <c r="E130" s="36"/>
      <c r="F130" s="187" t="s">
        <v>170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134</v>
      </c>
      <c r="AU130" s="17" t="s">
        <v>84</v>
      </c>
    </row>
    <row r="131" spans="1:65" s="14" customFormat="1" ht="10.199999999999999">
      <c r="B131" s="202"/>
      <c r="C131" s="203"/>
      <c r="D131" s="193" t="s">
        <v>136</v>
      </c>
      <c r="E131" s="204" t="s">
        <v>19</v>
      </c>
      <c r="F131" s="205" t="s">
        <v>177</v>
      </c>
      <c r="G131" s="203"/>
      <c r="H131" s="206">
        <v>92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136</v>
      </c>
      <c r="AU131" s="212" t="s">
        <v>84</v>
      </c>
      <c r="AV131" s="14" t="s">
        <v>84</v>
      </c>
      <c r="AW131" s="14" t="s">
        <v>34</v>
      </c>
      <c r="AX131" s="14" t="s">
        <v>74</v>
      </c>
      <c r="AY131" s="212" t="s">
        <v>125</v>
      </c>
    </row>
    <row r="132" spans="1:65" s="15" customFormat="1" ht="10.199999999999999">
      <c r="B132" s="213"/>
      <c r="C132" s="214"/>
      <c r="D132" s="193" t="s">
        <v>136</v>
      </c>
      <c r="E132" s="215" t="s">
        <v>19</v>
      </c>
      <c r="F132" s="216" t="s">
        <v>141</v>
      </c>
      <c r="G132" s="214"/>
      <c r="H132" s="217">
        <v>92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136</v>
      </c>
      <c r="AU132" s="223" t="s">
        <v>84</v>
      </c>
      <c r="AV132" s="15" t="s">
        <v>132</v>
      </c>
      <c r="AW132" s="15" t="s">
        <v>34</v>
      </c>
      <c r="AX132" s="15" t="s">
        <v>79</v>
      </c>
      <c r="AY132" s="223" t="s">
        <v>125</v>
      </c>
    </row>
    <row r="133" spans="1:65" s="2" customFormat="1" ht="24.15" customHeight="1">
      <c r="A133" s="34"/>
      <c r="B133" s="35"/>
      <c r="C133" s="173" t="s">
        <v>180</v>
      </c>
      <c r="D133" s="173" t="s">
        <v>127</v>
      </c>
      <c r="E133" s="174" t="s">
        <v>181</v>
      </c>
      <c r="F133" s="175" t="s">
        <v>182</v>
      </c>
      <c r="G133" s="176" t="s">
        <v>161</v>
      </c>
      <c r="H133" s="177">
        <v>92</v>
      </c>
      <c r="I133" s="178"/>
      <c r="J133" s="179">
        <f>ROUND(I133*H133,2)</f>
        <v>0</v>
      </c>
      <c r="K133" s="175" t="s">
        <v>131</v>
      </c>
      <c r="L133" s="39"/>
      <c r="M133" s="180" t="s">
        <v>19</v>
      </c>
      <c r="N133" s="181" t="s">
        <v>45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132</v>
      </c>
      <c r="AT133" s="184" t="s">
        <v>127</v>
      </c>
      <c r="AU133" s="184" t="s">
        <v>84</v>
      </c>
      <c r="AY133" s="17" t="s">
        <v>125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79</v>
      </c>
      <c r="BK133" s="185">
        <f>ROUND(I133*H133,2)</f>
        <v>0</v>
      </c>
      <c r="BL133" s="17" t="s">
        <v>132</v>
      </c>
      <c r="BM133" s="184" t="s">
        <v>183</v>
      </c>
    </row>
    <row r="134" spans="1:65" s="2" customFormat="1" ht="10.199999999999999">
      <c r="A134" s="34"/>
      <c r="B134" s="35"/>
      <c r="C134" s="36"/>
      <c r="D134" s="186" t="s">
        <v>134</v>
      </c>
      <c r="E134" s="36"/>
      <c r="F134" s="187" t="s">
        <v>184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134</v>
      </c>
      <c r="AU134" s="17" t="s">
        <v>84</v>
      </c>
    </row>
    <row r="135" spans="1:65" s="14" customFormat="1" ht="10.199999999999999">
      <c r="B135" s="202"/>
      <c r="C135" s="203"/>
      <c r="D135" s="193" t="s">
        <v>136</v>
      </c>
      <c r="E135" s="204" t="s">
        <v>19</v>
      </c>
      <c r="F135" s="205" t="s">
        <v>177</v>
      </c>
      <c r="G135" s="203"/>
      <c r="H135" s="206">
        <v>92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136</v>
      </c>
      <c r="AU135" s="212" t="s">
        <v>84</v>
      </c>
      <c r="AV135" s="14" t="s">
        <v>84</v>
      </c>
      <c r="AW135" s="14" t="s">
        <v>34</v>
      </c>
      <c r="AX135" s="14" t="s">
        <v>74</v>
      </c>
      <c r="AY135" s="212" t="s">
        <v>125</v>
      </c>
    </row>
    <row r="136" spans="1:65" s="15" customFormat="1" ht="10.199999999999999">
      <c r="B136" s="213"/>
      <c r="C136" s="214"/>
      <c r="D136" s="193" t="s">
        <v>136</v>
      </c>
      <c r="E136" s="215" t="s">
        <v>19</v>
      </c>
      <c r="F136" s="216" t="s">
        <v>141</v>
      </c>
      <c r="G136" s="214"/>
      <c r="H136" s="217">
        <v>92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136</v>
      </c>
      <c r="AU136" s="223" t="s">
        <v>84</v>
      </c>
      <c r="AV136" s="15" t="s">
        <v>132</v>
      </c>
      <c r="AW136" s="15" t="s">
        <v>34</v>
      </c>
      <c r="AX136" s="15" t="s">
        <v>79</v>
      </c>
      <c r="AY136" s="223" t="s">
        <v>125</v>
      </c>
    </row>
    <row r="137" spans="1:65" s="12" customFormat="1" ht="22.8" customHeight="1">
      <c r="B137" s="157"/>
      <c r="C137" s="158"/>
      <c r="D137" s="159" t="s">
        <v>73</v>
      </c>
      <c r="E137" s="171" t="s">
        <v>146</v>
      </c>
      <c r="F137" s="171" t="s">
        <v>185</v>
      </c>
      <c r="G137" s="158"/>
      <c r="H137" s="158"/>
      <c r="I137" s="161"/>
      <c r="J137" s="172">
        <f>BK137</f>
        <v>0</v>
      </c>
      <c r="K137" s="158"/>
      <c r="L137" s="163"/>
      <c r="M137" s="164"/>
      <c r="N137" s="165"/>
      <c r="O137" s="165"/>
      <c r="P137" s="166">
        <f>SUM(P138:P152)</f>
        <v>0</v>
      </c>
      <c r="Q137" s="165"/>
      <c r="R137" s="166">
        <f>SUM(R138:R152)</f>
        <v>0</v>
      </c>
      <c r="S137" s="165"/>
      <c r="T137" s="167">
        <f>SUM(T138:T152)</f>
        <v>0</v>
      </c>
      <c r="AR137" s="168" t="s">
        <v>79</v>
      </c>
      <c r="AT137" s="169" t="s">
        <v>73</v>
      </c>
      <c r="AU137" s="169" t="s">
        <v>79</v>
      </c>
      <c r="AY137" s="168" t="s">
        <v>125</v>
      </c>
      <c r="BK137" s="170">
        <f>SUM(BK138:BK152)</f>
        <v>0</v>
      </c>
    </row>
    <row r="138" spans="1:65" s="2" customFormat="1" ht="16.5" customHeight="1">
      <c r="A138" s="34"/>
      <c r="B138" s="35"/>
      <c r="C138" s="173" t="s">
        <v>186</v>
      </c>
      <c r="D138" s="173" t="s">
        <v>127</v>
      </c>
      <c r="E138" s="174" t="s">
        <v>167</v>
      </c>
      <c r="F138" s="175" t="s">
        <v>168</v>
      </c>
      <c r="G138" s="176" t="s">
        <v>161</v>
      </c>
      <c r="H138" s="177">
        <v>1720</v>
      </c>
      <c r="I138" s="178"/>
      <c r="J138" s="179">
        <f>ROUND(I138*H138,2)</f>
        <v>0</v>
      </c>
      <c r="K138" s="175" t="s">
        <v>131</v>
      </c>
      <c r="L138" s="39"/>
      <c r="M138" s="180" t="s">
        <v>19</v>
      </c>
      <c r="N138" s="181" t="s">
        <v>45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132</v>
      </c>
      <c r="AT138" s="184" t="s">
        <v>127</v>
      </c>
      <c r="AU138" s="184" t="s">
        <v>84</v>
      </c>
      <c r="AY138" s="17" t="s">
        <v>125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79</v>
      </c>
      <c r="BK138" s="185">
        <f>ROUND(I138*H138,2)</f>
        <v>0</v>
      </c>
      <c r="BL138" s="17" t="s">
        <v>132</v>
      </c>
      <c r="BM138" s="184" t="s">
        <v>187</v>
      </c>
    </row>
    <row r="139" spans="1:65" s="2" customFormat="1" ht="10.199999999999999">
      <c r="A139" s="34"/>
      <c r="B139" s="35"/>
      <c r="C139" s="36"/>
      <c r="D139" s="186" t="s">
        <v>134</v>
      </c>
      <c r="E139" s="36"/>
      <c r="F139" s="187" t="s">
        <v>170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134</v>
      </c>
      <c r="AU139" s="17" t="s">
        <v>84</v>
      </c>
    </row>
    <row r="140" spans="1:65" s="14" customFormat="1" ht="10.199999999999999">
      <c r="B140" s="202"/>
      <c r="C140" s="203"/>
      <c r="D140" s="193" t="s">
        <v>136</v>
      </c>
      <c r="E140" s="204" t="s">
        <v>19</v>
      </c>
      <c r="F140" s="205" t="s">
        <v>188</v>
      </c>
      <c r="G140" s="203"/>
      <c r="H140" s="206">
        <v>1720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136</v>
      </c>
      <c r="AU140" s="212" t="s">
        <v>84</v>
      </c>
      <c r="AV140" s="14" t="s">
        <v>84</v>
      </c>
      <c r="AW140" s="14" t="s">
        <v>34</v>
      </c>
      <c r="AX140" s="14" t="s">
        <v>74</v>
      </c>
      <c r="AY140" s="212" t="s">
        <v>125</v>
      </c>
    </row>
    <row r="141" spans="1:65" s="15" customFormat="1" ht="10.199999999999999">
      <c r="B141" s="213"/>
      <c r="C141" s="214"/>
      <c r="D141" s="193" t="s">
        <v>136</v>
      </c>
      <c r="E141" s="215" t="s">
        <v>19</v>
      </c>
      <c r="F141" s="216" t="s">
        <v>141</v>
      </c>
      <c r="G141" s="214"/>
      <c r="H141" s="217">
        <v>1720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136</v>
      </c>
      <c r="AU141" s="223" t="s">
        <v>84</v>
      </c>
      <c r="AV141" s="15" t="s">
        <v>132</v>
      </c>
      <c r="AW141" s="15" t="s">
        <v>34</v>
      </c>
      <c r="AX141" s="15" t="s">
        <v>79</v>
      </c>
      <c r="AY141" s="223" t="s">
        <v>125</v>
      </c>
    </row>
    <row r="142" spans="1:65" s="2" customFormat="1" ht="24.15" customHeight="1">
      <c r="A142" s="34"/>
      <c r="B142" s="35"/>
      <c r="C142" s="173" t="s">
        <v>189</v>
      </c>
      <c r="D142" s="173" t="s">
        <v>127</v>
      </c>
      <c r="E142" s="174" t="s">
        <v>190</v>
      </c>
      <c r="F142" s="175" t="s">
        <v>191</v>
      </c>
      <c r="G142" s="176" t="s">
        <v>161</v>
      </c>
      <c r="H142" s="177">
        <v>1720</v>
      </c>
      <c r="I142" s="178"/>
      <c r="J142" s="179">
        <f>ROUND(I142*H142,2)</f>
        <v>0</v>
      </c>
      <c r="K142" s="175" t="s">
        <v>19</v>
      </c>
      <c r="L142" s="39"/>
      <c r="M142" s="180" t="s">
        <v>19</v>
      </c>
      <c r="N142" s="181" t="s">
        <v>45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132</v>
      </c>
      <c r="AT142" s="184" t="s">
        <v>127</v>
      </c>
      <c r="AU142" s="184" t="s">
        <v>84</v>
      </c>
      <c r="AY142" s="17" t="s">
        <v>125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79</v>
      </c>
      <c r="BK142" s="185">
        <f>ROUND(I142*H142,2)</f>
        <v>0</v>
      </c>
      <c r="BL142" s="17" t="s">
        <v>132</v>
      </c>
      <c r="BM142" s="184" t="s">
        <v>192</v>
      </c>
    </row>
    <row r="143" spans="1:65" s="14" customFormat="1" ht="10.199999999999999">
      <c r="B143" s="202"/>
      <c r="C143" s="203"/>
      <c r="D143" s="193" t="s">
        <v>136</v>
      </c>
      <c r="E143" s="204" t="s">
        <v>19</v>
      </c>
      <c r="F143" s="205" t="s">
        <v>193</v>
      </c>
      <c r="G143" s="203"/>
      <c r="H143" s="206">
        <v>1720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136</v>
      </c>
      <c r="AU143" s="212" t="s">
        <v>84</v>
      </c>
      <c r="AV143" s="14" t="s">
        <v>84</v>
      </c>
      <c r="AW143" s="14" t="s">
        <v>34</v>
      </c>
      <c r="AX143" s="14" t="s">
        <v>74</v>
      </c>
      <c r="AY143" s="212" t="s">
        <v>125</v>
      </c>
    </row>
    <row r="144" spans="1:65" s="15" customFormat="1" ht="10.199999999999999">
      <c r="B144" s="213"/>
      <c r="C144" s="214"/>
      <c r="D144" s="193" t="s">
        <v>136</v>
      </c>
      <c r="E144" s="215" t="s">
        <v>19</v>
      </c>
      <c r="F144" s="216" t="s">
        <v>141</v>
      </c>
      <c r="G144" s="214"/>
      <c r="H144" s="217">
        <v>1720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136</v>
      </c>
      <c r="AU144" s="223" t="s">
        <v>84</v>
      </c>
      <c r="AV144" s="15" t="s">
        <v>132</v>
      </c>
      <c r="AW144" s="15" t="s">
        <v>34</v>
      </c>
      <c r="AX144" s="15" t="s">
        <v>79</v>
      </c>
      <c r="AY144" s="223" t="s">
        <v>125</v>
      </c>
    </row>
    <row r="145" spans="1:65" s="2" customFormat="1" ht="16.5" customHeight="1">
      <c r="A145" s="34"/>
      <c r="B145" s="35"/>
      <c r="C145" s="173" t="s">
        <v>194</v>
      </c>
      <c r="D145" s="173" t="s">
        <v>127</v>
      </c>
      <c r="E145" s="174" t="s">
        <v>167</v>
      </c>
      <c r="F145" s="175" t="s">
        <v>168</v>
      </c>
      <c r="G145" s="176" t="s">
        <v>161</v>
      </c>
      <c r="H145" s="177">
        <v>1720</v>
      </c>
      <c r="I145" s="178"/>
      <c r="J145" s="179">
        <f>ROUND(I145*H145,2)</f>
        <v>0</v>
      </c>
      <c r="K145" s="175" t="s">
        <v>131</v>
      </c>
      <c r="L145" s="39"/>
      <c r="M145" s="180" t="s">
        <v>19</v>
      </c>
      <c r="N145" s="181" t="s">
        <v>45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132</v>
      </c>
      <c r="AT145" s="184" t="s">
        <v>127</v>
      </c>
      <c r="AU145" s="184" t="s">
        <v>84</v>
      </c>
      <c r="AY145" s="17" t="s">
        <v>125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79</v>
      </c>
      <c r="BK145" s="185">
        <f>ROUND(I145*H145,2)</f>
        <v>0</v>
      </c>
      <c r="BL145" s="17" t="s">
        <v>132</v>
      </c>
      <c r="BM145" s="184" t="s">
        <v>195</v>
      </c>
    </row>
    <row r="146" spans="1:65" s="2" customFormat="1" ht="10.199999999999999">
      <c r="A146" s="34"/>
      <c r="B146" s="35"/>
      <c r="C146" s="36"/>
      <c r="D146" s="186" t="s">
        <v>134</v>
      </c>
      <c r="E146" s="36"/>
      <c r="F146" s="187" t="s">
        <v>170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134</v>
      </c>
      <c r="AU146" s="17" t="s">
        <v>84</v>
      </c>
    </row>
    <row r="147" spans="1:65" s="14" customFormat="1" ht="10.199999999999999">
      <c r="B147" s="202"/>
      <c r="C147" s="203"/>
      <c r="D147" s="193" t="s">
        <v>136</v>
      </c>
      <c r="E147" s="204" t="s">
        <v>19</v>
      </c>
      <c r="F147" s="205" t="s">
        <v>193</v>
      </c>
      <c r="G147" s="203"/>
      <c r="H147" s="206">
        <v>1720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136</v>
      </c>
      <c r="AU147" s="212" t="s">
        <v>84</v>
      </c>
      <c r="AV147" s="14" t="s">
        <v>84</v>
      </c>
      <c r="AW147" s="14" t="s">
        <v>34</v>
      </c>
      <c r="AX147" s="14" t="s">
        <v>74</v>
      </c>
      <c r="AY147" s="212" t="s">
        <v>125</v>
      </c>
    </row>
    <row r="148" spans="1:65" s="15" customFormat="1" ht="10.199999999999999">
      <c r="B148" s="213"/>
      <c r="C148" s="214"/>
      <c r="D148" s="193" t="s">
        <v>136</v>
      </c>
      <c r="E148" s="215" t="s">
        <v>19</v>
      </c>
      <c r="F148" s="216" t="s">
        <v>141</v>
      </c>
      <c r="G148" s="214"/>
      <c r="H148" s="217">
        <v>1720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136</v>
      </c>
      <c r="AU148" s="223" t="s">
        <v>84</v>
      </c>
      <c r="AV148" s="15" t="s">
        <v>132</v>
      </c>
      <c r="AW148" s="15" t="s">
        <v>34</v>
      </c>
      <c r="AX148" s="15" t="s">
        <v>79</v>
      </c>
      <c r="AY148" s="223" t="s">
        <v>125</v>
      </c>
    </row>
    <row r="149" spans="1:65" s="2" customFormat="1" ht="24.15" customHeight="1">
      <c r="A149" s="34"/>
      <c r="B149" s="35"/>
      <c r="C149" s="173" t="s">
        <v>196</v>
      </c>
      <c r="D149" s="173" t="s">
        <v>127</v>
      </c>
      <c r="E149" s="174" t="s">
        <v>181</v>
      </c>
      <c r="F149" s="175" t="s">
        <v>182</v>
      </c>
      <c r="G149" s="176" t="s">
        <v>161</v>
      </c>
      <c r="H149" s="177">
        <v>1720</v>
      </c>
      <c r="I149" s="178"/>
      <c r="J149" s="179">
        <f>ROUND(I149*H149,2)</f>
        <v>0</v>
      </c>
      <c r="K149" s="175" t="s">
        <v>131</v>
      </c>
      <c r="L149" s="39"/>
      <c r="M149" s="180" t="s">
        <v>19</v>
      </c>
      <c r="N149" s="181" t="s">
        <v>45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132</v>
      </c>
      <c r="AT149" s="184" t="s">
        <v>127</v>
      </c>
      <c r="AU149" s="184" t="s">
        <v>84</v>
      </c>
      <c r="AY149" s="17" t="s">
        <v>125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79</v>
      </c>
      <c r="BK149" s="185">
        <f>ROUND(I149*H149,2)</f>
        <v>0</v>
      </c>
      <c r="BL149" s="17" t="s">
        <v>132</v>
      </c>
      <c r="BM149" s="184" t="s">
        <v>197</v>
      </c>
    </row>
    <row r="150" spans="1:65" s="2" customFormat="1" ht="10.199999999999999">
      <c r="A150" s="34"/>
      <c r="B150" s="35"/>
      <c r="C150" s="36"/>
      <c r="D150" s="186" t="s">
        <v>134</v>
      </c>
      <c r="E150" s="36"/>
      <c r="F150" s="187" t="s">
        <v>184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134</v>
      </c>
      <c r="AU150" s="17" t="s">
        <v>84</v>
      </c>
    </row>
    <row r="151" spans="1:65" s="14" customFormat="1" ht="10.199999999999999">
      <c r="B151" s="202"/>
      <c r="C151" s="203"/>
      <c r="D151" s="193" t="s">
        <v>136</v>
      </c>
      <c r="E151" s="204" t="s">
        <v>19</v>
      </c>
      <c r="F151" s="205" t="s">
        <v>193</v>
      </c>
      <c r="G151" s="203"/>
      <c r="H151" s="206">
        <v>1720</v>
      </c>
      <c r="I151" s="207"/>
      <c r="J151" s="203"/>
      <c r="K151" s="203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136</v>
      </c>
      <c r="AU151" s="212" t="s">
        <v>84</v>
      </c>
      <c r="AV151" s="14" t="s">
        <v>84</v>
      </c>
      <c r="AW151" s="14" t="s">
        <v>34</v>
      </c>
      <c r="AX151" s="14" t="s">
        <v>74</v>
      </c>
      <c r="AY151" s="212" t="s">
        <v>125</v>
      </c>
    </row>
    <row r="152" spans="1:65" s="15" customFormat="1" ht="10.199999999999999">
      <c r="B152" s="213"/>
      <c r="C152" s="214"/>
      <c r="D152" s="193" t="s">
        <v>136</v>
      </c>
      <c r="E152" s="215" t="s">
        <v>19</v>
      </c>
      <c r="F152" s="216" t="s">
        <v>141</v>
      </c>
      <c r="G152" s="214"/>
      <c r="H152" s="217">
        <v>1720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136</v>
      </c>
      <c r="AU152" s="223" t="s">
        <v>84</v>
      </c>
      <c r="AV152" s="15" t="s">
        <v>132</v>
      </c>
      <c r="AW152" s="15" t="s">
        <v>34</v>
      </c>
      <c r="AX152" s="15" t="s">
        <v>79</v>
      </c>
      <c r="AY152" s="223" t="s">
        <v>125</v>
      </c>
    </row>
    <row r="153" spans="1:65" s="12" customFormat="1" ht="22.8" customHeight="1">
      <c r="B153" s="157"/>
      <c r="C153" s="158"/>
      <c r="D153" s="159" t="s">
        <v>73</v>
      </c>
      <c r="E153" s="171" t="s">
        <v>132</v>
      </c>
      <c r="F153" s="171" t="s">
        <v>198</v>
      </c>
      <c r="G153" s="158"/>
      <c r="H153" s="158"/>
      <c r="I153" s="161"/>
      <c r="J153" s="172">
        <f>BK153</f>
        <v>0</v>
      </c>
      <c r="K153" s="158"/>
      <c r="L153" s="163"/>
      <c r="M153" s="164"/>
      <c r="N153" s="165"/>
      <c r="O153" s="165"/>
      <c r="P153" s="166">
        <f>SUM(P154:P189)</f>
        <v>0</v>
      </c>
      <c r="Q153" s="165"/>
      <c r="R153" s="166">
        <f>SUM(R154:R189)</f>
        <v>3.3275999999999999</v>
      </c>
      <c r="S153" s="165"/>
      <c r="T153" s="167">
        <f>SUM(T154:T189)</f>
        <v>0</v>
      </c>
      <c r="AR153" s="168" t="s">
        <v>79</v>
      </c>
      <c r="AT153" s="169" t="s">
        <v>73</v>
      </c>
      <c r="AU153" s="169" t="s">
        <v>79</v>
      </c>
      <c r="AY153" s="168" t="s">
        <v>125</v>
      </c>
      <c r="BK153" s="170">
        <f>SUM(BK154:BK189)</f>
        <v>0</v>
      </c>
    </row>
    <row r="154" spans="1:65" s="2" customFormat="1" ht="16.5" customHeight="1">
      <c r="A154" s="34"/>
      <c r="B154" s="35"/>
      <c r="C154" s="173" t="s">
        <v>199</v>
      </c>
      <c r="D154" s="173" t="s">
        <v>127</v>
      </c>
      <c r="E154" s="174" t="s">
        <v>200</v>
      </c>
      <c r="F154" s="175" t="s">
        <v>201</v>
      </c>
      <c r="G154" s="176" t="s">
        <v>202</v>
      </c>
      <c r="H154" s="177">
        <v>1180</v>
      </c>
      <c r="I154" s="178"/>
      <c r="J154" s="179">
        <f>ROUND(I154*H154,2)</f>
        <v>0</v>
      </c>
      <c r="K154" s="175" t="s">
        <v>131</v>
      </c>
      <c r="L154" s="39"/>
      <c r="M154" s="180" t="s">
        <v>19</v>
      </c>
      <c r="N154" s="181" t="s">
        <v>45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132</v>
      </c>
      <c r="AT154" s="184" t="s">
        <v>127</v>
      </c>
      <c r="AU154" s="184" t="s">
        <v>84</v>
      </c>
      <c r="AY154" s="17" t="s">
        <v>125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79</v>
      </c>
      <c r="BK154" s="185">
        <f>ROUND(I154*H154,2)</f>
        <v>0</v>
      </c>
      <c r="BL154" s="17" t="s">
        <v>132</v>
      </c>
      <c r="BM154" s="184" t="s">
        <v>203</v>
      </c>
    </row>
    <row r="155" spans="1:65" s="2" customFormat="1" ht="10.199999999999999">
      <c r="A155" s="34"/>
      <c r="B155" s="35"/>
      <c r="C155" s="36"/>
      <c r="D155" s="186" t="s">
        <v>134</v>
      </c>
      <c r="E155" s="36"/>
      <c r="F155" s="187" t="s">
        <v>204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134</v>
      </c>
      <c r="AU155" s="17" t="s">
        <v>84</v>
      </c>
    </row>
    <row r="156" spans="1:65" s="13" customFormat="1" ht="10.199999999999999">
      <c r="B156" s="191"/>
      <c r="C156" s="192"/>
      <c r="D156" s="193" t="s">
        <v>136</v>
      </c>
      <c r="E156" s="194" t="s">
        <v>19</v>
      </c>
      <c r="F156" s="195" t="s">
        <v>205</v>
      </c>
      <c r="G156" s="192"/>
      <c r="H156" s="194" t="s">
        <v>19</v>
      </c>
      <c r="I156" s="196"/>
      <c r="J156" s="192"/>
      <c r="K156" s="192"/>
      <c r="L156" s="197"/>
      <c r="M156" s="198"/>
      <c r="N156" s="199"/>
      <c r="O156" s="199"/>
      <c r="P156" s="199"/>
      <c r="Q156" s="199"/>
      <c r="R156" s="199"/>
      <c r="S156" s="199"/>
      <c r="T156" s="200"/>
      <c r="AT156" s="201" t="s">
        <v>136</v>
      </c>
      <c r="AU156" s="201" t="s">
        <v>84</v>
      </c>
      <c r="AV156" s="13" t="s">
        <v>79</v>
      </c>
      <c r="AW156" s="13" t="s">
        <v>34</v>
      </c>
      <c r="AX156" s="13" t="s">
        <v>74</v>
      </c>
      <c r="AY156" s="201" t="s">
        <v>125</v>
      </c>
    </row>
    <row r="157" spans="1:65" s="14" customFormat="1" ht="10.199999999999999">
      <c r="B157" s="202"/>
      <c r="C157" s="203"/>
      <c r="D157" s="193" t="s">
        <v>136</v>
      </c>
      <c r="E157" s="204" t="s">
        <v>19</v>
      </c>
      <c r="F157" s="205" t="s">
        <v>206</v>
      </c>
      <c r="G157" s="203"/>
      <c r="H157" s="206">
        <v>1180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136</v>
      </c>
      <c r="AU157" s="212" t="s">
        <v>84</v>
      </c>
      <c r="AV157" s="14" t="s">
        <v>84</v>
      </c>
      <c r="AW157" s="14" t="s">
        <v>34</v>
      </c>
      <c r="AX157" s="14" t="s">
        <v>74</v>
      </c>
      <c r="AY157" s="212" t="s">
        <v>125</v>
      </c>
    </row>
    <row r="158" spans="1:65" s="15" customFormat="1" ht="10.199999999999999">
      <c r="B158" s="213"/>
      <c r="C158" s="214"/>
      <c r="D158" s="193" t="s">
        <v>136</v>
      </c>
      <c r="E158" s="215" t="s">
        <v>19</v>
      </c>
      <c r="F158" s="216" t="s">
        <v>141</v>
      </c>
      <c r="G158" s="214"/>
      <c r="H158" s="217">
        <v>1180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136</v>
      </c>
      <c r="AU158" s="223" t="s">
        <v>84</v>
      </c>
      <c r="AV158" s="15" t="s">
        <v>132</v>
      </c>
      <c r="AW158" s="15" t="s">
        <v>34</v>
      </c>
      <c r="AX158" s="15" t="s">
        <v>79</v>
      </c>
      <c r="AY158" s="223" t="s">
        <v>125</v>
      </c>
    </row>
    <row r="159" spans="1:65" s="2" customFormat="1" ht="21.75" customHeight="1">
      <c r="A159" s="34"/>
      <c r="B159" s="35"/>
      <c r="C159" s="173" t="s">
        <v>8</v>
      </c>
      <c r="D159" s="173" t="s">
        <v>127</v>
      </c>
      <c r="E159" s="174" t="s">
        <v>207</v>
      </c>
      <c r="F159" s="175" t="s">
        <v>208</v>
      </c>
      <c r="G159" s="176" t="s">
        <v>202</v>
      </c>
      <c r="H159" s="177">
        <v>1180</v>
      </c>
      <c r="I159" s="178"/>
      <c r="J159" s="179">
        <f>ROUND(I159*H159,2)</f>
        <v>0</v>
      </c>
      <c r="K159" s="175" t="s">
        <v>131</v>
      </c>
      <c r="L159" s="39"/>
      <c r="M159" s="180" t="s">
        <v>19</v>
      </c>
      <c r="N159" s="181" t="s">
        <v>45</v>
      </c>
      <c r="O159" s="64"/>
      <c r="P159" s="182">
        <f>O159*H159</f>
        <v>0</v>
      </c>
      <c r="Q159" s="182">
        <v>2.82E-3</v>
      </c>
      <c r="R159" s="182">
        <f>Q159*H159</f>
        <v>3.3275999999999999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132</v>
      </c>
      <c r="AT159" s="184" t="s">
        <v>127</v>
      </c>
      <c r="AU159" s="184" t="s">
        <v>84</v>
      </c>
      <c r="AY159" s="17" t="s">
        <v>125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79</v>
      </c>
      <c r="BK159" s="185">
        <f>ROUND(I159*H159,2)</f>
        <v>0</v>
      </c>
      <c r="BL159" s="17" t="s">
        <v>132</v>
      </c>
      <c r="BM159" s="184" t="s">
        <v>209</v>
      </c>
    </row>
    <row r="160" spans="1:65" s="2" customFormat="1" ht="10.199999999999999">
      <c r="A160" s="34"/>
      <c r="B160" s="35"/>
      <c r="C160" s="36"/>
      <c r="D160" s="186" t="s">
        <v>134</v>
      </c>
      <c r="E160" s="36"/>
      <c r="F160" s="187" t="s">
        <v>210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134</v>
      </c>
      <c r="AU160" s="17" t="s">
        <v>84</v>
      </c>
    </row>
    <row r="161" spans="1:65" s="13" customFormat="1" ht="10.199999999999999">
      <c r="B161" s="191"/>
      <c r="C161" s="192"/>
      <c r="D161" s="193" t="s">
        <v>136</v>
      </c>
      <c r="E161" s="194" t="s">
        <v>19</v>
      </c>
      <c r="F161" s="195" t="s">
        <v>205</v>
      </c>
      <c r="G161" s="192"/>
      <c r="H161" s="194" t="s">
        <v>19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136</v>
      </c>
      <c r="AU161" s="201" t="s">
        <v>84</v>
      </c>
      <c r="AV161" s="13" t="s">
        <v>79</v>
      </c>
      <c r="AW161" s="13" t="s">
        <v>34</v>
      </c>
      <c r="AX161" s="13" t="s">
        <v>74</v>
      </c>
      <c r="AY161" s="201" t="s">
        <v>125</v>
      </c>
    </row>
    <row r="162" spans="1:65" s="14" customFormat="1" ht="10.199999999999999">
      <c r="B162" s="202"/>
      <c r="C162" s="203"/>
      <c r="D162" s="193" t="s">
        <v>136</v>
      </c>
      <c r="E162" s="204" t="s">
        <v>19</v>
      </c>
      <c r="F162" s="205" t="s">
        <v>211</v>
      </c>
      <c r="G162" s="203"/>
      <c r="H162" s="206">
        <v>1180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136</v>
      </c>
      <c r="AU162" s="212" t="s">
        <v>84</v>
      </c>
      <c r="AV162" s="14" t="s">
        <v>84</v>
      </c>
      <c r="AW162" s="14" t="s">
        <v>34</v>
      </c>
      <c r="AX162" s="14" t="s">
        <v>74</v>
      </c>
      <c r="AY162" s="212" t="s">
        <v>125</v>
      </c>
    </row>
    <row r="163" spans="1:65" s="15" customFormat="1" ht="10.199999999999999">
      <c r="B163" s="213"/>
      <c r="C163" s="214"/>
      <c r="D163" s="193" t="s">
        <v>136</v>
      </c>
      <c r="E163" s="215" t="s">
        <v>19</v>
      </c>
      <c r="F163" s="216" t="s">
        <v>141</v>
      </c>
      <c r="G163" s="214"/>
      <c r="H163" s="217">
        <v>1180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136</v>
      </c>
      <c r="AU163" s="223" t="s">
        <v>84</v>
      </c>
      <c r="AV163" s="15" t="s">
        <v>132</v>
      </c>
      <c r="AW163" s="15" t="s">
        <v>34</v>
      </c>
      <c r="AX163" s="15" t="s">
        <v>79</v>
      </c>
      <c r="AY163" s="223" t="s">
        <v>125</v>
      </c>
    </row>
    <row r="164" spans="1:65" s="2" customFormat="1" ht="16.5" customHeight="1">
      <c r="A164" s="34"/>
      <c r="B164" s="35"/>
      <c r="C164" s="173" t="s">
        <v>212</v>
      </c>
      <c r="D164" s="173" t="s">
        <v>127</v>
      </c>
      <c r="E164" s="174" t="s">
        <v>167</v>
      </c>
      <c r="F164" s="175" t="s">
        <v>168</v>
      </c>
      <c r="G164" s="176" t="s">
        <v>161</v>
      </c>
      <c r="H164" s="177">
        <v>11800</v>
      </c>
      <c r="I164" s="178"/>
      <c r="J164" s="179">
        <f>ROUND(I164*H164,2)</f>
        <v>0</v>
      </c>
      <c r="K164" s="175" t="s">
        <v>131</v>
      </c>
      <c r="L164" s="39"/>
      <c r="M164" s="180" t="s">
        <v>19</v>
      </c>
      <c r="N164" s="181" t="s">
        <v>45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132</v>
      </c>
      <c r="AT164" s="184" t="s">
        <v>127</v>
      </c>
      <c r="AU164" s="184" t="s">
        <v>84</v>
      </c>
      <c r="AY164" s="17" t="s">
        <v>125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79</v>
      </c>
      <c r="BK164" s="185">
        <f>ROUND(I164*H164,2)</f>
        <v>0</v>
      </c>
      <c r="BL164" s="17" t="s">
        <v>132</v>
      </c>
      <c r="BM164" s="184" t="s">
        <v>213</v>
      </c>
    </row>
    <row r="165" spans="1:65" s="2" customFormat="1" ht="10.199999999999999">
      <c r="A165" s="34"/>
      <c r="B165" s="35"/>
      <c r="C165" s="36"/>
      <c r="D165" s="186" t="s">
        <v>134</v>
      </c>
      <c r="E165" s="36"/>
      <c r="F165" s="187" t="s">
        <v>170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134</v>
      </c>
      <c r="AU165" s="17" t="s">
        <v>84</v>
      </c>
    </row>
    <row r="166" spans="1:65" s="14" customFormat="1" ht="10.199999999999999">
      <c r="B166" s="202"/>
      <c r="C166" s="203"/>
      <c r="D166" s="193" t="s">
        <v>136</v>
      </c>
      <c r="E166" s="204" t="s">
        <v>19</v>
      </c>
      <c r="F166" s="205" t="s">
        <v>214</v>
      </c>
      <c r="G166" s="203"/>
      <c r="H166" s="206">
        <v>11800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136</v>
      </c>
      <c r="AU166" s="212" t="s">
        <v>84</v>
      </c>
      <c r="AV166" s="14" t="s">
        <v>84</v>
      </c>
      <c r="AW166" s="14" t="s">
        <v>34</v>
      </c>
      <c r="AX166" s="14" t="s">
        <v>74</v>
      </c>
      <c r="AY166" s="212" t="s">
        <v>125</v>
      </c>
    </row>
    <row r="167" spans="1:65" s="15" customFormat="1" ht="10.199999999999999">
      <c r="B167" s="213"/>
      <c r="C167" s="214"/>
      <c r="D167" s="193" t="s">
        <v>136</v>
      </c>
      <c r="E167" s="215" t="s">
        <v>19</v>
      </c>
      <c r="F167" s="216" t="s">
        <v>141</v>
      </c>
      <c r="G167" s="214"/>
      <c r="H167" s="217">
        <v>11800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136</v>
      </c>
      <c r="AU167" s="223" t="s">
        <v>84</v>
      </c>
      <c r="AV167" s="15" t="s">
        <v>132</v>
      </c>
      <c r="AW167" s="15" t="s">
        <v>34</v>
      </c>
      <c r="AX167" s="15" t="s">
        <v>79</v>
      </c>
      <c r="AY167" s="223" t="s">
        <v>125</v>
      </c>
    </row>
    <row r="168" spans="1:65" s="2" customFormat="1" ht="24.15" customHeight="1">
      <c r="A168" s="34"/>
      <c r="B168" s="35"/>
      <c r="C168" s="173" t="s">
        <v>215</v>
      </c>
      <c r="D168" s="173" t="s">
        <v>127</v>
      </c>
      <c r="E168" s="174" t="s">
        <v>173</v>
      </c>
      <c r="F168" s="175" t="s">
        <v>174</v>
      </c>
      <c r="G168" s="176" t="s">
        <v>161</v>
      </c>
      <c r="H168" s="177">
        <v>2360</v>
      </c>
      <c r="I168" s="178"/>
      <c r="J168" s="179">
        <f>ROUND(I168*H168,2)</f>
        <v>0</v>
      </c>
      <c r="K168" s="175" t="s">
        <v>131</v>
      </c>
      <c r="L168" s="39"/>
      <c r="M168" s="180" t="s">
        <v>19</v>
      </c>
      <c r="N168" s="181" t="s">
        <v>45</v>
      </c>
      <c r="O168" s="64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132</v>
      </c>
      <c r="AT168" s="184" t="s">
        <v>127</v>
      </c>
      <c r="AU168" s="184" t="s">
        <v>84</v>
      </c>
      <c r="AY168" s="17" t="s">
        <v>125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79</v>
      </c>
      <c r="BK168" s="185">
        <f>ROUND(I168*H168,2)</f>
        <v>0</v>
      </c>
      <c r="BL168" s="17" t="s">
        <v>132</v>
      </c>
      <c r="BM168" s="184" t="s">
        <v>216</v>
      </c>
    </row>
    <row r="169" spans="1:65" s="2" customFormat="1" ht="10.199999999999999">
      <c r="A169" s="34"/>
      <c r="B169" s="35"/>
      <c r="C169" s="36"/>
      <c r="D169" s="186" t="s">
        <v>134</v>
      </c>
      <c r="E169" s="36"/>
      <c r="F169" s="187" t="s">
        <v>176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134</v>
      </c>
      <c r="AU169" s="17" t="s">
        <v>84</v>
      </c>
    </row>
    <row r="170" spans="1:65" s="14" customFormat="1" ht="10.199999999999999">
      <c r="B170" s="202"/>
      <c r="C170" s="203"/>
      <c r="D170" s="193" t="s">
        <v>136</v>
      </c>
      <c r="E170" s="204" t="s">
        <v>19</v>
      </c>
      <c r="F170" s="205" t="s">
        <v>217</v>
      </c>
      <c r="G170" s="203"/>
      <c r="H170" s="206">
        <v>2360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136</v>
      </c>
      <c r="AU170" s="212" t="s">
        <v>84</v>
      </c>
      <c r="AV170" s="14" t="s">
        <v>84</v>
      </c>
      <c r="AW170" s="14" t="s">
        <v>34</v>
      </c>
      <c r="AX170" s="14" t="s">
        <v>74</v>
      </c>
      <c r="AY170" s="212" t="s">
        <v>125</v>
      </c>
    </row>
    <row r="171" spans="1:65" s="15" customFormat="1" ht="10.199999999999999">
      <c r="B171" s="213"/>
      <c r="C171" s="214"/>
      <c r="D171" s="193" t="s">
        <v>136</v>
      </c>
      <c r="E171" s="215" t="s">
        <v>19</v>
      </c>
      <c r="F171" s="216" t="s">
        <v>141</v>
      </c>
      <c r="G171" s="214"/>
      <c r="H171" s="217">
        <v>2360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136</v>
      </c>
      <c r="AU171" s="223" t="s">
        <v>84</v>
      </c>
      <c r="AV171" s="15" t="s">
        <v>132</v>
      </c>
      <c r="AW171" s="15" t="s">
        <v>34</v>
      </c>
      <c r="AX171" s="15" t="s">
        <v>79</v>
      </c>
      <c r="AY171" s="223" t="s">
        <v>125</v>
      </c>
    </row>
    <row r="172" spans="1:65" s="2" customFormat="1" ht="16.5" customHeight="1">
      <c r="A172" s="34"/>
      <c r="B172" s="35"/>
      <c r="C172" s="173" t="s">
        <v>218</v>
      </c>
      <c r="D172" s="173" t="s">
        <v>127</v>
      </c>
      <c r="E172" s="174" t="s">
        <v>167</v>
      </c>
      <c r="F172" s="175" t="s">
        <v>168</v>
      </c>
      <c r="G172" s="176" t="s">
        <v>161</v>
      </c>
      <c r="H172" s="177">
        <v>11800</v>
      </c>
      <c r="I172" s="178"/>
      <c r="J172" s="179">
        <f>ROUND(I172*H172,2)</f>
        <v>0</v>
      </c>
      <c r="K172" s="175" t="s">
        <v>131</v>
      </c>
      <c r="L172" s="39"/>
      <c r="M172" s="180" t="s">
        <v>19</v>
      </c>
      <c r="N172" s="181" t="s">
        <v>45</v>
      </c>
      <c r="O172" s="64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132</v>
      </c>
      <c r="AT172" s="184" t="s">
        <v>127</v>
      </c>
      <c r="AU172" s="184" t="s">
        <v>84</v>
      </c>
      <c r="AY172" s="17" t="s">
        <v>125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79</v>
      </c>
      <c r="BK172" s="185">
        <f>ROUND(I172*H172,2)</f>
        <v>0</v>
      </c>
      <c r="BL172" s="17" t="s">
        <v>132</v>
      </c>
      <c r="BM172" s="184" t="s">
        <v>219</v>
      </c>
    </row>
    <row r="173" spans="1:65" s="2" customFormat="1" ht="10.199999999999999">
      <c r="A173" s="34"/>
      <c r="B173" s="35"/>
      <c r="C173" s="36"/>
      <c r="D173" s="186" t="s">
        <v>134</v>
      </c>
      <c r="E173" s="36"/>
      <c r="F173" s="187" t="s">
        <v>170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134</v>
      </c>
      <c r="AU173" s="17" t="s">
        <v>84</v>
      </c>
    </row>
    <row r="174" spans="1:65" s="14" customFormat="1" ht="10.199999999999999">
      <c r="B174" s="202"/>
      <c r="C174" s="203"/>
      <c r="D174" s="193" t="s">
        <v>136</v>
      </c>
      <c r="E174" s="204" t="s">
        <v>19</v>
      </c>
      <c r="F174" s="205" t="s">
        <v>220</v>
      </c>
      <c r="G174" s="203"/>
      <c r="H174" s="206">
        <v>11800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136</v>
      </c>
      <c r="AU174" s="212" t="s">
        <v>84</v>
      </c>
      <c r="AV174" s="14" t="s">
        <v>84</v>
      </c>
      <c r="AW174" s="14" t="s">
        <v>34</v>
      </c>
      <c r="AX174" s="14" t="s">
        <v>74</v>
      </c>
      <c r="AY174" s="212" t="s">
        <v>125</v>
      </c>
    </row>
    <row r="175" spans="1:65" s="15" customFormat="1" ht="10.199999999999999">
      <c r="B175" s="213"/>
      <c r="C175" s="214"/>
      <c r="D175" s="193" t="s">
        <v>136</v>
      </c>
      <c r="E175" s="215" t="s">
        <v>19</v>
      </c>
      <c r="F175" s="216" t="s">
        <v>141</v>
      </c>
      <c r="G175" s="214"/>
      <c r="H175" s="217">
        <v>11800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136</v>
      </c>
      <c r="AU175" s="223" t="s">
        <v>84</v>
      </c>
      <c r="AV175" s="15" t="s">
        <v>132</v>
      </c>
      <c r="AW175" s="15" t="s">
        <v>34</v>
      </c>
      <c r="AX175" s="15" t="s">
        <v>79</v>
      </c>
      <c r="AY175" s="223" t="s">
        <v>125</v>
      </c>
    </row>
    <row r="176" spans="1:65" s="2" customFormat="1" ht="24.15" customHeight="1">
      <c r="A176" s="34"/>
      <c r="B176" s="35"/>
      <c r="C176" s="173" t="s">
        <v>221</v>
      </c>
      <c r="D176" s="173" t="s">
        <v>127</v>
      </c>
      <c r="E176" s="174" t="s">
        <v>222</v>
      </c>
      <c r="F176" s="175" t="s">
        <v>223</v>
      </c>
      <c r="G176" s="176" t="s">
        <v>161</v>
      </c>
      <c r="H176" s="177">
        <v>11800</v>
      </c>
      <c r="I176" s="178"/>
      <c r="J176" s="179">
        <f>ROUND(I176*H176,2)</f>
        <v>0</v>
      </c>
      <c r="K176" s="175" t="s">
        <v>131</v>
      </c>
      <c r="L176" s="39"/>
      <c r="M176" s="180" t="s">
        <v>19</v>
      </c>
      <c r="N176" s="181" t="s">
        <v>45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132</v>
      </c>
      <c r="AT176" s="184" t="s">
        <v>127</v>
      </c>
      <c r="AU176" s="184" t="s">
        <v>84</v>
      </c>
      <c r="AY176" s="17" t="s">
        <v>125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79</v>
      </c>
      <c r="BK176" s="185">
        <f>ROUND(I176*H176,2)</f>
        <v>0</v>
      </c>
      <c r="BL176" s="17" t="s">
        <v>132</v>
      </c>
      <c r="BM176" s="184" t="s">
        <v>224</v>
      </c>
    </row>
    <row r="177" spans="1:65" s="2" customFormat="1" ht="10.199999999999999">
      <c r="A177" s="34"/>
      <c r="B177" s="35"/>
      <c r="C177" s="36"/>
      <c r="D177" s="186" t="s">
        <v>134</v>
      </c>
      <c r="E177" s="36"/>
      <c r="F177" s="187" t="s">
        <v>225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134</v>
      </c>
      <c r="AU177" s="17" t="s">
        <v>84</v>
      </c>
    </row>
    <row r="178" spans="1:65" s="14" customFormat="1" ht="10.199999999999999">
      <c r="B178" s="202"/>
      <c r="C178" s="203"/>
      <c r="D178" s="193" t="s">
        <v>136</v>
      </c>
      <c r="E178" s="204" t="s">
        <v>19</v>
      </c>
      <c r="F178" s="205" t="s">
        <v>220</v>
      </c>
      <c r="G178" s="203"/>
      <c r="H178" s="206">
        <v>11800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136</v>
      </c>
      <c r="AU178" s="212" t="s">
        <v>84</v>
      </c>
      <c r="AV178" s="14" t="s">
        <v>84</v>
      </c>
      <c r="AW178" s="14" t="s">
        <v>34</v>
      </c>
      <c r="AX178" s="14" t="s">
        <v>74</v>
      </c>
      <c r="AY178" s="212" t="s">
        <v>125</v>
      </c>
    </row>
    <row r="179" spans="1:65" s="15" customFormat="1" ht="10.199999999999999">
      <c r="B179" s="213"/>
      <c r="C179" s="214"/>
      <c r="D179" s="193" t="s">
        <v>136</v>
      </c>
      <c r="E179" s="215" t="s">
        <v>19</v>
      </c>
      <c r="F179" s="216" t="s">
        <v>141</v>
      </c>
      <c r="G179" s="214"/>
      <c r="H179" s="217">
        <v>11800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136</v>
      </c>
      <c r="AU179" s="223" t="s">
        <v>84</v>
      </c>
      <c r="AV179" s="15" t="s">
        <v>132</v>
      </c>
      <c r="AW179" s="15" t="s">
        <v>34</v>
      </c>
      <c r="AX179" s="15" t="s">
        <v>79</v>
      </c>
      <c r="AY179" s="223" t="s">
        <v>125</v>
      </c>
    </row>
    <row r="180" spans="1:65" s="2" customFormat="1" ht="16.5" customHeight="1">
      <c r="A180" s="34"/>
      <c r="B180" s="35"/>
      <c r="C180" s="173" t="s">
        <v>226</v>
      </c>
      <c r="D180" s="173" t="s">
        <v>127</v>
      </c>
      <c r="E180" s="174" t="s">
        <v>167</v>
      </c>
      <c r="F180" s="175" t="s">
        <v>168</v>
      </c>
      <c r="G180" s="176" t="s">
        <v>161</v>
      </c>
      <c r="H180" s="177">
        <v>11800</v>
      </c>
      <c r="I180" s="178"/>
      <c r="J180" s="179">
        <f>ROUND(I180*H180,2)</f>
        <v>0</v>
      </c>
      <c r="K180" s="175" t="s">
        <v>131</v>
      </c>
      <c r="L180" s="39"/>
      <c r="M180" s="180" t="s">
        <v>19</v>
      </c>
      <c r="N180" s="181" t="s">
        <v>45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132</v>
      </c>
      <c r="AT180" s="184" t="s">
        <v>127</v>
      </c>
      <c r="AU180" s="184" t="s">
        <v>84</v>
      </c>
      <c r="AY180" s="17" t="s">
        <v>125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79</v>
      </c>
      <c r="BK180" s="185">
        <f>ROUND(I180*H180,2)</f>
        <v>0</v>
      </c>
      <c r="BL180" s="17" t="s">
        <v>132</v>
      </c>
      <c r="BM180" s="184" t="s">
        <v>227</v>
      </c>
    </row>
    <row r="181" spans="1:65" s="2" customFormat="1" ht="10.199999999999999">
      <c r="A181" s="34"/>
      <c r="B181" s="35"/>
      <c r="C181" s="36"/>
      <c r="D181" s="186" t="s">
        <v>134</v>
      </c>
      <c r="E181" s="36"/>
      <c r="F181" s="187" t="s">
        <v>170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134</v>
      </c>
      <c r="AU181" s="17" t="s">
        <v>84</v>
      </c>
    </row>
    <row r="182" spans="1:65" s="14" customFormat="1" ht="10.199999999999999">
      <c r="B182" s="202"/>
      <c r="C182" s="203"/>
      <c r="D182" s="193" t="s">
        <v>136</v>
      </c>
      <c r="E182" s="204" t="s">
        <v>19</v>
      </c>
      <c r="F182" s="205" t="s">
        <v>220</v>
      </c>
      <c r="G182" s="203"/>
      <c r="H182" s="206">
        <v>11800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136</v>
      </c>
      <c r="AU182" s="212" t="s">
        <v>84</v>
      </c>
      <c r="AV182" s="14" t="s">
        <v>84</v>
      </c>
      <c r="AW182" s="14" t="s">
        <v>34</v>
      </c>
      <c r="AX182" s="14" t="s">
        <v>74</v>
      </c>
      <c r="AY182" s="212" t="s">
        <v>125</v>
      </c>
    </row>
    <row r="183" spans="1:65" s="15" customFormat="1" ht="10.199999999999999">
      <c r="B183" s="213"/>
      <c r="C183" s="214"/>
      <c r="D183" s="193" t="s">
        <v>136</v>
      </c>
      <c r="E183" s="215" t="s">
        <v>19</v>
      </c>
      <c r="F183" s="216" t="s">
        <v>141</v>
      </c>
      <c r="G183" s="214"/>
      <c r="H183" s="217">
        <v>11800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136</v>
      </c>
      <c r="AU183" s="223" t="s">
        <v>84</v>
      </c>
      <c r="AV183" s="15" t="s">
        <v>132</v>
      </c>
      <c r="AW183" s="15" t="s">
        <v>34</v>
      </c>
      <c r="AX183" s="15" t="s">
        <v>79</v>
      </c>
      <c r="AY183" s="223" t="s">
        <v>125</v>
      </c>
    </row>
    <row r="184" spans="1:65" s="2" customFormat="1" ht="24.15" customHeight="1">
      <c r="A184" s="34"/>
      <c r="B184" s="35"/>
      <c r="C184" s="173" t="s">
        <v>7</v>
      </c>
      <c r="D184" s="173" t="s">
        <v>127</v>
      </c>
      <c r="E184" s="174" t="s">
        <v>181</v>
      </c>
      <c r="F184" s="175" t="s">
        <v>182</v>
      </c>
      <c r="G184" s="176" t="s">
        <v>161</v>
      </c>
      <c r="H184" s="177">
        <v>11800</v>
      </c>
      <c r="I184" s="178"/>
      <c r="J184" s="179">
        <f>ROUND(I184*H184,2)</f>
        <v>0</v>
      </c>
      <c r="K184" s="175" t="s">
        <v>131</v>
      </c>
      <c r="L184" s="39"/>
      <c r="M184" s="180" t="s">
        <v>19</v>
      </c>
      <c r="N184" s="181" t="s">
        <v>45</v>
      </c>
      <c r="O184" s="64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132</v>
      </c>
      <c r="AT184" s="184" t="s">
        <v>127</v>
      </c>
      <c r="AU184" s="184" t="s">
        <v>84</v>
      </c>
      <c r="AY184" s="17" t="s">
        <v>125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79</v>
      </c>
      <c r="BK184" s="185">
        <f>ROUND(I184*H184,2)</f>
        <v>0</v>
      </c>
      <c r="BL184" s="17" t="s">
        <v>132</v>
      </c>
      <c r="BM184" s="184" t="s">
        <v>228</v>
      </c>
    </row>
    <row r="185" spans="1:65" s="2" customFormat="1" ht="10.199999999999999">
      <c r="A185" s="34"/>
      <c r="B185" s="35"/>
      <c r="C185" s="36"/>
      <c r="D185" s="186" t="s">
        <v>134</v>
      </c>
      <c r="E185" s="36"/>
      <c r="F185" s="187" t="s">
        <v>184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134</v>
      </c>
      <c r="AU185" s="17" t="s">
        <v>84</v>
      </c>
    </row>
    <row r="186" spans="1:65" s="14" customFormat="1" ht="10.199999999999999">
      <c r="B186" s="202"/>
      <c r="C186" s="203"/>
      <c r="D186" s="193" t="s">
        <v>136</v>
      </c>
      <c r="E186" s="204" t="s">
        <v>19</v>
      </c>
      <c r="F186" s="205" t="s">
        <v>220</v>
      </c>
      <c r="G186" s="203"/>
      <c r="H186" s="206">
        <v>11800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136</v>
      </c>
      <c r="AU186" s="212" t="s">
        <v>84</v>
      </c>
      <c r="AV186" s="14" t="s">
        <v>84</v>
      </c>
      <c r="AW186" s="14" t="s">
        <v>34</v>
      </c>
      <c r="AX186" s="14" t="s">
        <v>74</v>
      </c>
      <c r="AY186" s="212" t="s">
        <v>125</v>
      </c>
    </row>
    <row r="187" spans="1:65" s="15" customFormat="1" ht="10.199999999999999">
      <c r="B187" s="213"/>
      <c r="C187" s="214"/>
      <c r="D187" s="193" t="s">
        <v>136</v>
      </c>
      <c r="E187" s="215" t="s">
        <v>19</v>
      </c>
      <c r="F187" s="216" t="s">
        <v>141</v>
      </c>
      <c r="G187" s="214"/>
      <c r="H187" s="217">
        <v>11800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136</v>
      </c>
      <c r="AU187" s="223" t="s">
        <v>84</v>
      </c>
      <c r="AV187" s="15" t="s">
        <v>132</v>
      </c>
      <c r="AW187" s="15" t="s">
        <v>34</v>
      </c>
      <c r="AX187" s="15" t="s">
        <v>79</v>
      </c>
      <c r="AY187" s="223" t="s">
        <v>125</v>
      </c>
    </row>
    <row r="188" spans="1:65" s="2" customFormat="1" ht="24.15" customHeight="1">
      <c r="A188" s="34"/>
      <c r="B188" s="35"/>
      <c r="C188" s="173" t="s">
        <v>229</v>
      </c>
      <c r="D188" s="173" t="s">
        <v>127</v>
      </c>
      <c r="E188" s="174" t="s">
        <v>230</v>
      </c>
      <c r="F188" s="175" t="s">
        <v>231</v>
      </c>
      <c r="G188" s="176" t="s">
        <v>154</v>
      </c>
      <c r="H188" s="177">
        <v>3.3279999999999998</v>
      </c>
      <c r="I188" s="178"/>
      <c r="J188" s="179">
        <f>ROUND(I188*H188,2)</f>
        <v>0</v>
      </c>
      <c r="K188" s="175" t="s">
        <v>131</v>
      </c>
      <c r="L188" s="39"/>
      <c r="M188" s="180" t="s">
        <v>19</v>
      </c>
      <c r="N188" s="181" t="s">
        <v>45</v>
      </c>
      <c r="O188" s="64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132</v>
      </c>
      <c r="AT188" s="184" t="s">
        <v>127</v>
      </c>
      <c r="AU188" s="184" t="s">
        <v>84</v>
      </c>
      <c r="AY188" s="17" t="s">
        <v>125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79</v>
      </c>
      <c r="BK188" s="185">
        <f>ROUND(I188*H188,2)</f>
        <v>0</v>
      </c>
      <c r="BL188" s="17" t="s">
        <v>132</v>
      </c>
      <c r="BM188" s="184" t="s">
        <v>232</v>
      </c>
    </row>
    <row r="189" spans="1:65" s="2" customFormat="1" ht="10.199999999999999">
      <c r="A189" s="34"/>
      <c r="B189" s="35"/>
      <c r="C189" s="36"/>
      <c r="D189" s="186" t="s">
        <v>134</v>
      </c>
      <c r="E189" s="36"/>
      <c r="F189" s="187" t="s">
        <v>233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134</v>
      </c>
      <c r="AU189" s="17" t="s">
        <v>84</v>
      </c>
    </row>
    <row r="190" spans="1:65" s="12" customFormat="1" ht="22.8" customHeight="1">
      <c r="B190" s="157"/>
      <c r="C190" s="158"/>
      <c r="D190" s="159" t="s">
        <v>73</v>
      </c>
      <c r="E190" s="171" t="s">
        <v>158</v>
      </c>
      <c r="F190" s="171" t="s">
        <v>234</v>
      </c>
      <c r="G190" s="158"/>
      <c r="H190" s="158"/>
      <c r="I190" s="161"/>
      <c r="J190" s="172">
        <f>BK190</f>
        <v>0</v>
      </c>
      <c r="K190" s="158"/>
      <c r="L190" s="163"/>
      <c r="M190" s="164"/>
      <c r="N190" s="165"/>
      <c r="O190" s="165"/>
      <c r="P190" s="166">
        <f>SUM(P191:P206)</f>
        <v>0</v>
      </c>
      <c r="Q190" s="165"/>
      <c r="R190" s="166">
        <f>SUM(R191:R206)</f>
        <v>0</v>
      </c>
      <c r="S190" s="165"/>
      <c r="T190" s="167">
        <f>SUM(T191:T206)</f>
        <v>0</v>
      </c>
      <c r="AR190" s="168" t="s">
        <v>79</v>
      </c>
      <c r="AT190" s="169" t="s">
        <v>73</v>
      </c>
      <c r="AU190" s="169" t="s">
        <v>79</v>
      </c>
      <c r="AY190" s="168" t="s">
        <v>125</v>
      </c>
      <c r="BK190" s="170">
        <f>SUM(BK191:BK206)</f>
        <v>0</v>
      </c>
    </row>
    <row r="191" spans="1:65" s="2" customFormat="1" ht="16.5" customHeight="1">
      <c r="A191" s="34"/>
      <c r="B191" s="35"/>
      <c r="C191" s="173" t="s">
        <v>235</v>
      </c>
      <c r="D191" s="173" t="s">
        <v>127</v>
      </c>
      <c r="E191" s="174" t="s">
        <v>167</v>
      </c>
      <c r="F191" s="175" t="s">
        <v>168</v>
      </c>
      <c r="G191" s="176" t="s">
        <v>161</v>
      </c>
      <c r="H191" s="177">
        <v>80</v>
      </c>
      <c r="I191" s="178"/>
      <c r="J191" s="179">
        <f>ROUND(I191*H191,2)</f>
        <v>0</v>
      </c>
      <c r="K191" s="175" t="s">
        <v>131</v>
      </c>
      <c r="L191" s="39"/>
      <c r="M191" s="180" t="s">
        <v>19</v>
      </c>
      <c r="N191" s="181" t="s">
        <v>45</v>
      </c>
      <c r="O191" s="64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132</v>
      </c>
      <c r="AT191" s="184" t="s">
        <v>127</v>
      </c>
      <c r="AU191" s="184" t="s">
        <v>84</v>
      </c>
      <c r="AY191" s="17" t="s">
        <v>125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79</v>
      </c>
      <c r="BK191" s="185">
        <f>ROUND(I191*H191,2)</f>
        <v>0</v>
      </c>
      <c r="BL191" s="17" t="s">
        <v>132</v>
      </c>
      <c r="BM191" s="184" t="s">
        <v>236</v>
      </c>
    </row>
    <row r="192" spans="1:65" s="2" customFormat="1" ht="10.199999999999999">
      <c r="A192" s="34"/>
      <c r="B192" s="35"/>
      <c r="C192" s="36"/>
      <c r="D192" s="186" t="s">
        <v>134</v>
      </c>
      <c r="E192" s="36"/>
      <c r="F192" s="187" t="s">
        <v>170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134</v>
      </c>
      <c r="AU192" s="17" t="s">
        <v>84</v>
      </c>
    </row>
    <row r="193" spans="1:65" s="14" customFormat="1" ht="10.199999999999999">
      <c r="B193" s="202"/>
      <c r="C193" s="203"/>
      <c r="D193" s="193" t="s">
        <v>136</v>
      </c>
      <c r="E193" s="204" t="s">
        <v>19</v>
      </c>
      <c r="F193" s="205" t="s">
        <v>237</v>
      </c>
      <c r="G193" s="203"/>
      <c r="H193" s="206">
        <v>80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136</v>
      </c>
      <c r="AU193" s="212" t="s">
        <v>84</v>
      </c>
      <c r="AV193" s="14" t="s">
        <v>84</v>
      </c>
      <c r="AW193" s="14" t="s">
        <v>34</v>
      </c>
      <c r="AX193" s="14" t="s">
        <v>74</v>
      </c>
      <c r="AY193" s="212" t="s">
        <v>125</v>
      </c>
    </row>
    <row r="194" spans="1:65" s="15" customFormat="1" ht="10.199999999999999">
      <c r="B194" s="213"/>
      <c r="C194" s="214"/>
      <c r="D194" s="193" t="s">
        <v>136</v>
      </c>
      <c r="E194" s="215" t="s">
        <v>19</v>
      </c>
      <c r="F194" s="216" t="s">
        <v>141</v>
      </c>
      <c r="G194" s="214"/>
      <c r="H194" s="217">
        <v>80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136</v>
      </c>
      <c r="AU194" s="223" t="s">
        <v>84</v>
      </c>
      <c r="AV194" s="15" t="s">
        <v>132</v>
      </c>
      <c r="AW194" s="15" t="s">
        <v>34</v>
      </c>
      <c r="AX194" s="15" t="s">
        <v>79</v>
      </c>
      <c r="AY194" s="223" t="s">
        <v>125</v>
      </c>
    </row>
    <row r="195" spans="1:65" s="2" customFormat="1" ht="24.15" customHeight="1">
      <c r="A195" s="34"/>
      <c r="B195" s="35"/>
      <c r="C195" s="173" t="s">
        <v>238</v>
      </c>
      <c r="D195" s="173" t="s">
        <v>127</v>
      </c>
      <c r="E195" s="174" t="s">
        <v>239</v>
      </c>
      <c r="F195" s="175" t="s">
        <v>240</v>
      </c>
      <c r="G195" s="176" t="s">
        <v>161</v>
      </c>
      <c r="H195" s="177">
        <v>80</v>
      </c>
      <c r="I195" s="178"/>
      <c r="J195" s="179">
        <f>ROUND(I195*H195,2)</f>
        <v>0</v>
      </c>
      <c r="K195" s="175" t="s">
        <v>131</v>
      </c>
      <c r="L195" s="39"/>
      <c r="M195" s="180" t="s">
        <v>19</v>
      </c>
      <c r="N195" s="181" t="s">
        <v>45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132</v>
      </c>
      <c r="AT195" s="184" t="s">
        <v>127</v>
      </c>
      <c r="AU195" s="184" t="s">
        <v>84</v>
      </c>
      <c r="AY195" s="17" t="s">
        <v>125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79</v>
      </c>
      <c r="BK195" s="185">
        <f>ROUND(I195*H195,2)</f>
        <v>0</v>
      </c>
      <c r="BL195" s="17" t="s">
        <v>132</v>
      </c>
      <c r="BM195" s="184" t="s">
        <v>241</v>
      </c>
    </row>
    <row r="196" spans="1:65" s="2" customFormat="1" ht="10.199999999999999">
      <c r="A196" s="34"/>
      <c r="B196" s="35"/>
      <c r="C196" s="36"/>
      <c r="D196" s="186" t="s">
        <v>134</v>
      </c>
      <c r="E196" s="36"/>
      <c r="F196" s="187" t="s">
        <v>242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134</v>
      </c>
      <c r="AU196" s="17" t="s">
        <v>84</v>
      </c>
    </row>
    <row r="197" spans="1:65" s="14" customFormat="1" ht="10.199999999999999">
      <c r="B197" s="202"/>
      <c r="C197" s="203"/>
      <c r="D197" s="193" t="s">
        <v>136</v>
      </c>
      <c r="E197" s="204" t="s">
        <v>19</v>
      </c>
      <c r="F197" s="205" t="s">
        <v>243</v>
      </c>
      <c r="G197" s="203"/>
      <c r="H197" s="206">
        <v>80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136</v>
      </c>
      <c r="AU197" s="212" t="s">
        <v>84</v>
      </c>
      <c r="AV197" s="14" t="s">
        <v>84</v>
      </c>
      <c r="AW197" s="14" t="s">
        <v>34</v>
      </c>
      <c r="AX197" s="14" t="s">
        <v>74</v>
      </c>
      <c r="AY197" s="212" t="s">
        <v>125</v>
      </c>
    </row>
    <row r="198" spans="1:65" s="15" customFormat="1" ht="10.199999999999999">
      <c r="B198" s="213"/>
      <c r="C198" s="214"/>
      <c r="D198" s="193" t="s">
        <v>136</v>
      </c>
      <c r="E198" s="215" t="s">
        <v>19</v>
      </c>
      <c r="F198" s="216" t="s">
        <v>141</v>
      </c>
      <c r="G198" s="214"/>
      <c r="H198" s="217">
        <v>80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136</v>
      </c>
      <c r="AU198" s="223" t="s">
        <v>84</v>
      </c>
      <c r="AV198" s="15" t="s">
        <v>132</v>
      </c>
      <c r="AW198" s="15" t="s">
        <v>34</v>
      </c>
      <c r="AX198" s="15" t="s">
        <v>79</v>
      </c>
      <c r="AY198" s="223" t="s">
        <v>125</v>
      </c>
    </row>
    <row r="199" spans="1:65" s="2" customFormat="1" ht="16.5" customHeight="1">
      <c r="A199" s="34"/>
      <c r="B199" s="35"/>
      <c r="C199" s="173" t="s">
        <v>244</v>
      </c>
      <c r="D199" s="173" t="s">
        <v>127</v>
      </c>
      <c r="E199" s="174" t="s">
        <v>167</v>
      </c>
      <c r="F199" s="175" t="s">
        <v>168</v>
      </c>
      <c r="G199" s="176" t="s">
        <v>161</v>
      </c>
      <c r="H199" s="177">
        <v>80</v>
      </c>
      <c r="I199" s="178"/>
      <c r="J199" s="179">
        <f>ROUND(I199*H199,2)</f>
        <v>0</v>
      </c>
      <c r="K199" s="175" t="s">
        <v>131</v>
      </c>
      <c r="L199" s="39"/>
      <c r="M199" s="180" t="s">
        <v>19</v>
      </c>
      <c r="N199" s="181" t="s">
        <v>45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132</v>
      </c>
      <c r="AT199" s="184" t="s">
        <v>127</v>
      </c>
      <c r="AU199" s="184" t="s">
        <v>84</v>
      </c>
      <c r="AY199" s="17" t="s">
        <v>125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79</v>
      </c>
      <c r="BK199" s="185">
        <f>ROUND(I199*H199,2)</f>
        <v>0</v>
      </c>
      <c r="BL199" s="17" t="s">
        <v>132</v>
      </c>
      <c r="BM199" s="184" t="s">
        <v>245</v>
      </c>
    </row>
    <row r="200" spans="1:65" s="2" customFormat="1" ht="10.199999999999999">
      <c r="A200" s="34"/>
      <c r="B200" s="35"/>
      <c r="C200" s="36"/>
      <c r="D200" s="186" t="s">
        <v>134</v>
      </c>
      <c r="E200" s="36"/>
      <c r="F200" s="187" t="s">
        <v>170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134</v>
      </c>
      <c r="AU200" s="17" t="s">
        <v>84</v>
      </c>
    </row>
    <row r="201" spans="1:65" s="14" customFormat="1" ht="10.199999999999999">
      <c r="B201" s="202"/>
      <c r="C201" s="203"/>
      <c r="D201" s="193" t="s">
        <v>136</v>
      </c>
      <c r="E201" s="204" t="s">
        <v>19</v>
      </c>
      <c r="F201" s="205" t="s">
        <v>243</v>
      </c>
      <c r="G201" s="203"/>
      <c r="H201" s="206">
        <v>80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136</v>
      </c>
      <c r="AU201" s="212" t="s">
        <v>84</v>
      </c>
      <c r="AV201" s="14" t="s">
        <v>84</v>
      </c>
      <c r="AW201" s="14" t="s">
        <v>34</v>
      </c>
      <c r="AX201" s="14" t="s">
        <v>74</v>
      </c>
      <c r="AY201" s="212" t="s">
        <v>125</v>
      </c>
    </row>
    <row r="202" spans="1:65" s="15" customFormat="1" ht="10.199999999999999">
      <c r="B202" s="213"/>
      <c r="C202" s="214"/>
      <c r="D202" s="193" t="s">
        <v>136</v>
      </c>
      <c r="E202" s="215" t="s">
        <v>19</v>
      </c>
      <c r="F202" s="216" t="s">
        <v>141</v>
      </c>
      <c r="G202" s="214"/>
      <c r="H202" s="217">
        <v>80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136</v>
      </c>
      <c r="AU202" s="223" t="s">
        <v>84</v>
      </c>
      <c r="AV202" s="15" t="s">
        <v>132</v>
      </c>
      <c r="AW202" s="15" t="s">
        <v>34</v>
      </c>
      <c r="AX202" s="15" t="s">
        <v>79</v>
      </c>
      <c r="AY202" s="223" t="s">
        <v>125</v>
      </c>
    </row>
    <row r="203" spans="1:65" s="2" customFormat="1" ht="24.15" customHeight="1">
      <c r="A203" s="34"/>
      <c r="B203" s="35"/>
      <c r="C203" s="173" t="s">
        <v>246</v>
      </c>
      <c r="D203" s="173" t="s">
        <v>127</v>
      </c>
      <c r="E203" s="174" t="s">
        <v>181</v>
      </c>
      <c r="F203" s="175" t="s">
        <v>182</v>
      </c>
      <c r="G203" s="176" t="s">
        <v>161</v>
      </c>
      <c r="H203" s="177">
        <v>80</v>
      </c>
      <c r="I203" s="178"/>
      <c r="J203" s="179">
        <f>ROUND(I203*H203,2)</f>
        <v>0</v>
      </c>
      <c r="K203" s="175" t="s">
        <v>131</v>
      </c>
      <c r="L203" s="39"/>
      <c r="M203" s="180" t="s">
        <v>19</v>
      </c>
      <c r="N203" s="181" t="s">
        <v>45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132</v>
      </c>
      <c r="AT203" s="184" t="s">
        <v>127</v>
      </c>
      <c r="AU203" s="184" t="s">
        <v>84</v>
      </c>
      <c r="AY203" s="17" t="s">
        <v>125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79</v>
      </c>
      <c r="BK203" s="185">
        <f>ROUND(I203*H203,2)</f>
        <v>0</v>
      </c>
      <c r="BL203" s="17" t="s">
        <v>132</v>
      </c>
      <c r="BM203" s="184" t="s">
        <v>247</v>
      </c>
    </row>
    <row r="204" spans="1:65" s="2" customFormat="1" ht="10.199999999999999">
      <c r="A204" s="34"/>
      <c r="B204" s="35"/>
      <c r="C204" s="36"/>
      <c r="D204" s="186" t="s">
        <v>134</v>
      </c>
      <c r="E204" s="36"/>
      <c r="F204" s="187" t="s">
        <v>184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134</v>
      </c>
      <c r="AU204" s="17" t="s">
        <v>84</v>
      </c>
    </row>
    <row r="205" spans="1:65" s="14" customFormat="1" ht="10.199999999999999">
      <c r="B205" s="202"/>
      <c r="C205" s="203"/>
      <c r="D205" s="193" t="s">
        <v>136</v>
      </c>
      <c r="E205" s="204" t="s">
        <v>19</v>
      </c>
      <c r="F205" s="205" t="s">
        <v>243</v>
      </c>
      <c r="G205" s="203"/>
      <c r="H205" s="206">
        <v>80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136</v>
      </c>
      <c r="AU205" s="212" t="s">
        <v>84</v>
      </c>
      <c r="AV205" s="14" t="s">
        <v>84</v>
      </c>
      <c r="AW205" s="14" t="s">
        <v>34</v>
      </c>
      <c r="AX205" s="14" t="s">
        <v>74</v>
      </c>
      <c r="AY205" s="212" t="s">
        <v>125</v>
      </c>
    </row>
    <row r="206" spans="1:65" s="15" customFormat="1" ht="10.199999999999999">
      <c r="B206" s="213"/>
      <c r="C206" s="214"/>
      <c r="D206" s="193" t="s">
        <v>136</v>
      </c>
      <c r="E206" s="215" t="s">
        <v>19</v>
      </c>
      <c r="F206" s="216" t="s">
        <v>141</v>
      </c>
      <c r="G206" s="214"/>
      <c r="H206" s="217">
        <v>80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136</v>
      </c>
      <c r="AU206" s="223" t="s">
        <v>84</v>
      </c>
      <c r="AV206" s="15" t="s">
        <v>132</v>
      </c>
      <c r="AW206" s="15" t="s">
        <v>34</v>
      </c>
      <c r="AX206" s="15" t="s">
        <v>79</v>
      </c>
      <c r="AY206" s="223" t="s">
        <v>125</v>
      </c>
    </row>
    <row r="207" spans="1:65" s="12" customFormat="1" ht="22.8" customHeight="1">
      <c r="B207" s="157"/>
      <c r="C207" s="158"/>
      <c r="D207" s="159" t="s">
        <v>73</v>
      </c>
      <c r="E207" s="171" t="s">
        <v>166</v>
      </c>
      <c r="F207" s="171" t="s">
        <v>248</v>
      </c>
      <c r="G207" s="158"/>
      <c r="H207" s="158"/>
      <c r="I207" s="161"/>
      <c r="J207" s="172">
        <f>BK207</f>
        <v>0</v>
      </c>
      <c r="K207" s="158"/>
      <c r="L207" s="163"/>
      <c r="M207" s="164"/>
      <c r="N207" s="165"/>
      <c r="O207" s="165"/>
      <c r="P207" s="166">
        <f>SUM(P208:P215)</f>
        <v>0</v>
      </c>
      <c r="Q207" s="165"/>
      <c r="R207" s="166">
        <f>SUM(R208:R215)</f>
        <v>0</v>
      </c>
      <c r="S207" s="165"/>
      <c r="T207" s="167">
        <f>SUM(T208:T215)</f>
        <v>0</v>
      </c>
      <c r="AR207" s="168" t="s">
        <v>79</v>
      </c>
      <c r="AT207" s="169" t="s">
        <v>73</v>
      </c>
      <c r="AU207" s="169" t="s">
        <v>79</v>
      </c>
      <c r="AY207" s="168" t="s">
        <v>125</v>
      </c>
      <c r="BK207" s="170">
        <f>SUM(BK208:BK215)</f>
        <v>0</v>
      </c>
    </row>
    <row r="208" spans="1:65" s="2" customFormat="1" ht="16.5" customHeight="1">
      <c r="A208" s="34"/>
      <c r="B208" s="35"/>
      <c r="C208" s="173" t="s">
        <v>249</v>
      </c>
      <c r="D208" s="173" t="s">
        <v>127</v>
      </c>
      <c r="E208" s="174" t="s">
        <v>167</v>
      </c>
      <c r="F208" s="175" t="s">
        <v>168</v>
      </c>
      <c r="G208" s="176" t="s">
        <v>161</v>
      </c>
      <c r="H208" s="177">
        <v>250</v>
      </c>
      <c r="I208" s="178"/>
      <c r="J208" s="179">
        <f>ROUND(I208*H208,2)</f>
        <v>0</v>
      </c>
      <c r="K208" s="175" t="s">
        <v>131</v>
      </c>
      <c r="L208" s="39"/>
      <c r="M208" s="180" t="s">
        <v>19</v>
      </c>
      <c r="N208" s="181" t="s">
        <v>45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132</v>
      </c>
      <c r="AT208" s="184" t="s">
        <v>127</v>
      </c>
      <c r="AU208" s="184" t="s">
        <v>84</v>
      </c>
      <c r="AY208" s="17" t="s">
        <v>125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79</v>
      </c>
      <c r="BK208" s="185">
        <f>ROUND(I208*H208,2)</f>
        <v>0</v>
      </c>
      <c r="BL208" s="17" t="s">
        <v>132</v>
      </c>
      <c r="BM208" s="184" t="s">
        <v>250</v>
      </c>
    </row>
    <row r="209" spans="1:65" s="2" customFormat="1" ht="10.199999999999999">
      <c r="A209" s="34"/>
      <c r="B209" s="35"/>
      <c r="C209" s="36"/>
      <c r="D209" s="186" t="s">
        <v>134</v>
      </c>
      <c r="E209" s="36"/>
      <c r="F209" s="187" t="s">
        <v>170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134</v>
      </c>
      <c r="AU209" s="17" t="s">
        <v>84</v>
      </c>
    </row>
    <row r="210" spans="1:65" s="14" customFormat="1" ht="10.199999999999999">
      <c r="B210" s="202"/>
      <c r="C210" s="203"/>
      <c r="D210" s="193" t="s">
        <v>136</v>
      </c>
      <c r="E210" s="204" t="s">
        <v>19</v>
      </c>
      <c r="F210" s="205" t="s">
        <v>251</v>
      </c>
      <c r="G210" s="203"/>
      <c r="H210" s="206">
        <v>250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136</v>
      </c>
      <c r="AU210" s="212" t="s">
        <v>84</v>
      </c>
      <c r="AV210" s="14" t="s">
        <v>84</v>
      </c>
      <c r="AW210" s="14" t="s">
        <v>34</v>
      </c>
      <c r="AX210" s="14" t="s">
        <v>74</v>
      </c>
      <c r="AY210" s="212" t="s">
        <v>125</v>
      </c>
    </row>
    <row r="211" spans="1:65" s="15" customFormat="1" ht="10.199999999999999">
      <c r="B211" s="213"/>
      <c r="C211" s="214"/>
      <c r="D211" s="193" t="s">
        <v>136</v>
      </c>
      <c r="E211" s="215" t="s">
        <v>19</v>
      </c>
      <c r="F211" s="216" t="s">
        <v>141</v>
      </c>
      <c r="G211" s="214"/>
      <c r="H211" s="217">
        <v>250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136</v>
      </c>
      <c r="AU211" s="223" t="s">
        <v>84</v>
      </c>
      <c r="AV211" s="15" t="s">
        <v>132</v>
      </c>
      <c r="AW211" s="15" t="s">
        <v>34</v>
      </c>
      <c r="AX211" s="15" t="s">
        <v>79</v>
      </c>
      <c r="AY211" s="223" t="s">
        <v>125</v>
      </c>
    </row>
    <row r="212" spans="1:65" s="2" customFormat="1" ht="24.15" customHeight="1">
      <c r="A212" s="34"/>
      <c r="B212" s="35"/>
      <c r="C212" s="173" t="s">
        <v>252</v>
      </c>
      <c r="D212" s="173" t="s">
        <v>127</v>
      </c>
      <c r="E212" s="174" t="s">
        <v>181</v>
      </c>
      <c r="F212" s="175" t="s">
        <v>182</v>
      </c>
      <c r="G212" s="176" t="s">
        <v>161</v>
      </c>
      <c r="H212" s="177">
        <v>250</v>
      </c>
      <c r="I212" s="178"/>
      <c r="J212" s="179">
        <f>ROUND(I212*H212,2)</f>
        <v>0</v>
      </c>
      <c r="K212" s="175" t="s">
        <v>131</v>
      </c>
      <c r="L212" s="39"/>
      <c r="M212" s="180" t="s">
        <v>19</v>
      </c>
      <c r="N212" s="181" t="s">
        <v>45</v>
      </c>
      <c r="O212" s="64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132</v>
      </c>
      <c r="AT212" s="184" t="s">
        <v>127</v>
      </c>
      <c r="AU212" s="184" t="s">
        <v>84</v>
      </c>
      <c r="AY212" s="17" t="s">
        <v>125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79</v>
      </c>
      <c r="BK212" s="185">
        <f>ROUND(I212*H212,2)</f>
        <v>0</v>
      </c>
      <c r="BL212" s="17" t="s">
        <v>132</v>
      </c>
      <c r="BM212" s="184" t="s">
        <v>253</v>
      </c>
    </row>
    <row r="213" spans="1:65" s="2" customFormat="1" ht="10.199999999999999">
      <c r="A213" s="34"/>
      <c r="B213" s="35"/>
      <c r="C213" s="36"/>
      <c r="D213" s="186" t="s">
        <v>134</v>
      </c>
      <c r="E213" s="36"/>
      <c r="F213" s="187" t="s">
        <v>184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134</v>
      </c>
      <c r="AU213" s="17" t="s">
        <v>84</v>
      </c>
    </row>
    <row r="214" spans="1:65" s="14" customFormat="1" ht="10.199999999999999">
      <c r="B214" s="202"/>
      <c r="C214" s="203"/>
      <c r="D214" s="193" t="s">
        <v>136</v>
      </c>
      <c r="E214" s="204" t="s">
        <v>19</v>
      </c>
      <c r="F214" s="205" t="s">
        <v>254</v>
      </c>
      <c r="G214" s="203"/>
      <c r="H214" s="206">
        <v>250</v>
      </c>
      <c r="I214" s="207"/>
      <c r="J214" s="203"/>
      <c r="K214" s="203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136</v>
      </c>
      <c r="AU214" s="212" t="s">
        <v>84</v>
      </c>
      <c r="AV214" s="14" t="s">
        <v>84</v>
      </c>
      <c r="AW214" s="14" t="s">
        <v>34</v>
      </c>
      <c r="AX214" s="14" t="s">
        <v>74</v>
      </c>
      <c r="AY214" s="212" t="s">
        <v>125</v>
      </c>
    </row>
    <row r="215" spans="1:65" s="15" customFormat="1" ht="10.199999999999999">
      <c r="B215" s="213"/>
      <c r="C215" s="214"/>
      <c r="D215" s="193" t="s">
        <v>136</v>
      </c>
      <c r="E215" s="215" t="s">
        <v>19</v>
      </c>
      <c r="F215" s="216" t="s">
        <v>141</v>
      </c>
      <c r="G215" s="214"/>
      <c r="H215" s="217">
        <v>250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136</v>
      </c>
      <c r="AU215" s="223" t="s">
        <v>84</v>
      </c>
      <c r="AV215" s="15" t="s">
        <v>132</v>
      </c>
      <c r="AW215" s="15" t="s">
        <v>34</v>
      </c>
      <c r="AX215" s="15" t="s">
        <v>79</v>
      </c>
      <c r="AY215" s="223" t="s">
        <v>125</v>
      </c>
    </row>
    <row r="216" spans="1:65" s="12" customFormat="1" ht="22.8" customHeight="1">
      <c r="B216" s="157"/>
      <c r="C216" s="158"/>
      <c r="D216" s="159" t="s">
        <v>73</v>
      </c>
      <c r="E216" s="171" t="s">
        <v>172</v>
      </c>
      <c r="F216" s="171" t="s">
        <v>255</v>
      </c>
      <c r="G216" s="158"/>
      <c r="H216" s="158"/>
      <c r="I216" s="161"/>
      <c r="J216" s="172">
        <f>BK216</f>
        <v>0</v>
      </c>
      <c r="K216" s="158"/>
      <c r="L216" s="163"/>
      <c r="M216" s="164"/>
      <c r="N216" s="165"/>
      <c r="O216" s="165"/>
      <c r="P216" s="166">
        <f>SUM(P217:P232)</f>
        <v>0</v>
      </c>
      <c r="Q216" s="165"/>
      <c r="R216" s="166">
        <f>SUM(R217:R232)</f>
        <v>0</v>
      </c>
      <c r="S216" s="165"/>
      <c r="T216" s="167">
        <f>SUM(T217:T232)</f>
        <v>0</v>
      </c>
      <c r="AR216" s="168" t="s">
        <v>79</v>
      </c>
      <c r="AT216" s="169" t="s">
        <v>73</v>
      </c>
      <c r="AU216" s="169" t="s">
        <v>79</v>
      </c>
      <c r="AY216" s="168" t="s">
        <v>125</v>
      </c>
      <c r="BK216" s="170">
        <f>SUM(BK217:BK232)</f>
        <v>0</v>
      </c>
    </row>
    <row r="217" spans="1:65" s="2" customFormat="1" ht="16.5" customHeight="1">
      <c r="A217" s="34"/>
      <c r="B217" s="35"/>
      <c r="C217" s="173" t="s">
        <v>256</v>
      </c>
      <c r="D217" s="173" t="s">
        <v>127</v>
      </c>
      <c r="E217" s="174" t="s">
        <v>167</v>
      </c>
      <c r="F217" s="175" t="s">
        <v>168</v>
      </c>
      <c r="G217" s="176" t="s">
        <v>161</v>
      </c>
      <c r="H217" s="177">
        <v>62</v>
      </c>
      <c r="I217" s="178"/>
      <c r="J217" s="179">
        <f>ROUND(I217*H217,2)</f>
        <v>0</v>
      </c>
      <c r="K217" s="175" t="s">
        <v>131</v>
      </c>
      <c r="L217" s="39"/>
      <c r="M217" s="180" t="s">
        <v>19</v>
      </c>
      <c r="N217" s="181" t="s">
        <v>45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132</v>
      </c>
      <c r="AT217" s="184" t="s">
        <v>127</v>
      </c>
      <c r="AU217" s="184" t="s">
        <v>84</v>
      </c>
      <c r="AY217" s="17" t="s">
        <v>125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79</v>
      </c>
      <c r="BK217" s="185">
        <f>ROUND(I217*H217,2)</f>
        <v>0</v>
      </c>
      <c r="BL217" s="17" t="s">
        <v>132</v>
      </c>
      <c r="BM217" s="184" t="s">
        <v>257</v>
      </c>
    </row>
    <row r="218" spans="1:65" s="2" customFormat="1" ht="10.199999999999999">
      <c r="A218" s="34"/>
      <c r="B218" s="35"/>
      <c r="C218" s="36"/>
      <c r="D218" s="186" t="s">
        <v>134</v>
      </c>
      <c r="E218" s="36"/>
      <c r="F218" s="187" t="s">
        <v>170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134</v>
      </c>
      <c r="AU218" s="17" t="s">
        <v>84</v>
      </c>
    </row>
    <row r="219" spans="1:65" s="14" customFormat="1" ht="10.199999999999999">
      <c r="B219" s="202"/>
      <c r="C219" s="203"/>
      <c r="D219" s="193" t="s">
        <v>136</v>
      </c>
      <c r="E219" s="204" t="s">
        <v>19</v>
      </c>
      <c r="F219" s="205" t="s">
        <v>258</v>
      </c>
      <c r="G219" s="203"/>
      <c r="H219" s="206">
        <v>62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136</v>
      </c>
      <c r="AU219" s="212" t="s">
        <v>84</v>
      </c>
      <c r="AV219" s="14" t="s">
        <v>84</v>
      </c>
      <c r="AW219" s="14" t="s">
        <v>34</v>
      </c>
      <c r="AX219" s="14" t="s">
        <v>74</v>
      </c>
      <c r="AY219" s="212" t="s">
        <v>125</v>
      </c>
    </row>
    <row r="220" spans="1:65" s="15" customFormat="1" ht="10.199999999999999">
      <c r="B220" s="213"/>
      <c r="C220" s="214"/>
      <c r="D220" s="193" t="s">
        <v>136</v>
      </c>
      <c r="E220" s="215" t="s">
        <v>19</v>
      </c>
      <c r="F220" s="216" t="s">
        <v>141</v>
      </c>
      <c r="G220" s="214"/>
      <c r="H220" s="217">
        <v>62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136</v>
      </c>
      <c r="AU220" s="223" t="s">
        <v>84</v>
      </c>
      <c r="AV220" s="15" t="s">
        <v>132</v>
      </c>
      <c r="AW220" s="15" t="s">
        <v>34</v>
      </c>
      <c r="AX220" s="15" t="s">
        <v>79</v>
      </c>
      <c r="AY220" s="223" t="s">
        <v>125</v>
      </c>
    </row>
    <row r="221" spans="1:65" s="2" customFormat="1" ht="24.15" customHeight="1">
      <c r="A221" s="34"/>
      <c r="B221" s="35"/>
      <c r="C221" s="173" t="s">
        <v>259</v>
      </c>
      <c r="D221" s="173" t="s">
        <v>127</v>
      </c>
      <c r="E221" s="174" t="s">
        <v>239</v>
      </c>
      <c r="F221" s="175" t="s">
        <v>240</v>
      </c>
      <c r="G221" s="176" t="s">
        <v>161</v>
      </c>
      <c r="H221" s="177">
        <v>62</v>
      </c>
      <c r="I221" s="178"/>
      <c r="J221" s="179">
        <f>ROUND(I221*H221,2)</f>
        <v>0</v>
      </c>
      <c r="K221" s="175" t="s">
        <v>131</v>
      </c>
      <c r="L221" s="39"/>
      <c r="M221" s="180" t="s">
        <v>19</v>
      </c>
      <c r="N221" s="181" t="s">
        <v>45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132</v>
      </c>
      <c r="AT221" s="184" t="s">
        <v>127</v>
      </c>
      <c r="AU221" s="184" t="s">
        <v>84</v>
      </c>
      <c r="AY221" s="17" t="s">
        <v>125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79</v>
      </c>
      <c r="BK221" s="185">
        <f>ROUND(I221*H221,2)</f>
        <v>0</v>
      </c>
      <c r="BL221" s="17" t="s">
        <v>132</v>
      </c>
      <c r="BM221" s="184" t="s">
        <v>260</v>
      </c>
    </row>
    <row r="222" spans="1:65" s="2" customFormat="1" ht="10.199999999999999">
      <c r="A222" s="34"/>
      <c r="B222" s="35"/>
      <c r="C222" s="36"/>
      <c r="D222" s="186" t="s">
        <v>134</v>
      </c>
      <c r="E222" s="36"/>
      <c r="F222" s="187" t="s">
        <v>242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134</v>
      </c>
      <c r="AU222" s="17" t="s">
        <v>84</v>
      </c>
    </row>
    <row r="223" spans="1:65" s="14" customFormat="1" ht="10.199999999999999">
      <c r="B223" s="202"/>
      <c r="C223" s="203"/>
      <c r="D223" s="193" t="s">
        <v>136</v>
      </c>
      <c r="E223" s="204" t="s">
        <v>19</v>
      </c>
      <c r="F223" s="205" t="s">
        <v>261</v>
      </c>
      <c r="G223" s="203"/>
      <c r="H223" s="206">
        <v>62</v>
      </c>
      <c r="I223" s="207"/>
      <c r="J223" s="203"/>
      <c r="K223" s="203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136</v>
      </c>
      <c r="AU223" s="212" t="s">
        <v>84</v>
      </c>
      <c r="AV223" s="14" t="s">
        <v>84</v>
      </c>
      <c r="AW223" s="14" t="s">
        <v>34</v>
      </c>
      <c r="AX223" s="14" t="s">
        <v>74</v>
      </c>
      <c r="AY223" s="212" t="s">
        <v>125</v>
      </c>
    </row>
    <row r="224" spans="1:65" s="15" customFormat="1" ht="10.199999999999999">
      <c r="B224" s="213"/>
      <c r="C224" s="214"/>
      <c r="D224" s="193" t="s">
        <v>136</v>
      </c>
      <c r="E224" s="215" t="s">
        <v>19</v>
      </c>
      <c r="F224" s="216" t="s">
        <v>141</v>
      </c>
      <c r="G224" s="214"/>
      <c r="H224" s="217">
        <v>62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136</v>
      </c>
      <c r="AU224" s="223" t="s">
        <v>84</v>
      </c>
      <c r="AV224" s="15" t="s">
        <v>132</v>
      </c>
      <c r="AW224" s="15" t="s">
        <v>34</v>
      </c>
      <c r="AX224" s="15" t="s">
        <v>79</v>
      </c>
      <c r="AY224" s="223" t="s">
        <v>125</v>
      </c>
    </row>
    <row r="225" spans="1:65" s="2" customFormat="1" ht="16.5" customHeight="1">
      <c r="A225" s="34"/>
      <c r="B225" s="35"/>
      <c r="C225" s="173" t="s">
        <v>262</v>
      </c>
      <c r="D225" s="173" t="s">
        <v>127</v>
      </c>
      <c r="E225" s="174" t="s">
        <v>167</v>
      </c>
      <c r="F225" s="175" t="s">
        <v>168</v>
      </c>
      <c r="G225" s="176" t="s">
        <v>161</v>
      </c>
      <c r="H225" s="177">
        <v>62</v>
      </c>
      <c r="I225" s="178"/>
      <c r="J225" s="179">
        <f>ROUND(I225*H225,2)</f>
        <v>0</v>
      </c>
      <c r="K225" s="175" t="s">
        <v>131</v>
      </c>
      <c r="L225" s="39"/>
      <c r="M225" s="180" t="s">
        <v>19</v>
      </c>
      <c r="N225" s="181" t="s">
        <v>45</v>
      </c>
      <c r="O225" s="64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132</v>
      </c>
      <c r="AT225" s="184" t="s">
        <v>127</v>
      </c>
      <c r="AU225" s="184" t="s">
        <v>84</v>
      </c>
      <c r="AY225" s="17" t="s">
        <v>125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79</v>
      </c>
      <c r="BK225" s="185">
        <f>ROUND(I225*H225,2)</f>
        <v>0</v>
      </c>
      <c r="BL225" s="17" t="s">
        <v>132</v>
      </c>
      <c r="BM225" s="184" t="s">
        <v>263</v>
      </c>
    </row>
    <row r="226" spans="1:65" s="2" customFormat="1" ht="10.199999999999999">
      <c r="A226" s="34"/>
      <c r="B226" s="35"/>
      <c r="C226" s="36"/>
      <c r="D226" s="186" t="s">
        <v>134</v>
      </c>
      <c r="E226" s="36"/>
      <c r="F226" s="187" t="s">
        <v>170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134</v>
      </c>
      <c r="AU226" s="17" t="s">
        <v>84</v>
      </c>
    </row>
    <row r="227" spans="1:65" s="14" customFormat="1" ht="10.199999999999999">
      <c r="B227" s="202"/>
      <c r="C227" s="203"/>
      <c r="D227" s="193" t="s">
        <v>136</v>
      </c>
      <c r="E227" s="204" t="s">
        <v>19</v>
      </c>
      <c r="F227" s="205" t="s">
        <v>261</v>
      </c>
      <c r="G227" s="203"/>
      <c r="H227" s="206">
        <v>62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136</v>
      </c>
      <c r="AU227" s="212" t="s">
        <v>84</v>
      </c>
      <c r="AV227" s="14" t="s">
        <v>84</v>
      </c>
      <c r="AW227" s="14" t="s">
        <v>34</v>
      </c>
      <c r="AX227" s="14" t="s">
        <v>74</v>
      </c>
      <c r="AY227" s="212" t="s">
        <v>125</v>
      </c>
    </row>
    <row r="228" spans="1:65" s="15" customFormat="1" ht="10.199999999999999">
      <c r="B228" s="213"/>
      <c r="C228" s="214"/>
      <c r="D228" s="193" t="s">
        <v>136</v>
      </c>
      <c r="E228" s="215" t="s">
        <v>19</v>
      </c>
      <c r="F228" s="216" t="s">
        <v>141</v>
      </c>
      <c r="G228" s="214"/>
      <c r="H228" s="217">
        <v>62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136</v>
      </c>
      <c r="AU228" s="223" t="s">
        <v>84</v>
      </c>
      <c r="AV228" s="15" t="s">
        <v>132</v>
      </c>
      <c r="AW228" s="15" t="s">
        <v>34</v>
      </c>
      <c r="AX228" s="15" t="s">
        <v>79</v>
      </c>
      <c r="AY228" s="223" t="s">
        <v>125</v>
      </c>
    </row>
    <row r="229" spans="1:65" s="2" customFormat="1" ht="24.15" customHeight="1">
      <c r="A229" s="34"/>
      <c r="B229" s="35"/>
      <c r="C229" s="173" t="s">
        <v>264</v>
      </c>
      <c r="D229" s="173" t="s">
        <v>127</v>
      </c>
      <c r="E229" s="174" t="s">
        <v>181</v>
      </c>
      <c r="F229" s="175" t="s">
        <v>182</v>
      </c>
      <c r="G229" s="176" t="s">
        <v>161</v>
      </c>
      <c r="H229" s="177">
        <v>62</v>
      </c>
      <c r="I229" s="178"/>
      <c r="J229" s="179">
        <f>ROUND(I229*H229,2)</f>
        <v>0</v>
      </c>
      <c r="K229" s="175" t="s">
        <v>131</v>
      </c>
      <c r="L229" s="39"/>
      <c r="M229" s="180" t="s">
        <v>19</v>
      </c>
      <c r="N229" s="181" t="s">
        <v>45</v>
      </c>
      <c r="O229" s="64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132</v>
      </c>
      <c r="AT229" s="184" t="s">
        <v>127</v>
      </c>
      <c r="AU229" s="184" t="s">
        <v>84</v>
      </c>
      <c r="AY229" s="17" t="s">
        <v>125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79</v>
      </c>
      <c r="BK229" s="185">
        <f>ROUND(I229*H229,2)</f>
        <v>0</v>
      </c>
      <c r="BL229" s="17" t="s">
        <v>132</v>
      </c>
      <c r="BM229" s="184" t="s">
        <v>265</v>
      </c>
    </row>
    <row r="230" spans="1:65" s="2" customFormat="1" ht="10.199999999999999">
      <c r="A230" s="34"/>
      <c r="B230" s="35"/>
      <c r="C230" s="36"/>
      <c r="D230" s="186" t="s">
        <v>134</v>
      </c>
      <c r="E230" s="36"/>
      <c r="F230" s="187" t="s">
        <v>184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134</v>
      </c>
      <c r="AU230" s="17" t="s">
        <v>84</v>
      </c>
    </row>
    <row r="231" spans="1:65" s="14" customFormat="1" ht="10.199999999999999">
      <c r="B231" s="202"/>
      <c r="C231" s="203"/>
      <c r="D231" s="193" t="s">
        <v>136</v>
      </c>
      <c r="E231" s="204" t="s">
        <v>19</v>
      </c>
      <c r="F231" s="205" t="s">
        <v>261</v>
      </c>
      <c r="G231" s="203"/>
      <c r="H231" s="206">
        <v>62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136</v>
      </c>
      <c r="AU231" s="212" t="s">
        <v>84</v>
      </c>
      <c r="AV231" s="14" t="s">
        <v>84</v>
      </c>
      <c r="AW231" s="14" t="s">
        <v>34</v>
      </c>
      <c r="AX231" s="14" t="s">
        <v>74</v>
      </c>
      <c r="AY231" s="212" t="s">
        <v>125</v>
      </c>
    </row>
    <row r="232" spans="1:65" s="15" customFormat="1" ht="10.199999999999999">
      <c r="B232" s="213"/>
      <c r="C232" s="214"/>
      <c r="D232" s="193" t="s">
        <v>136</v>
      </c>
      <c r="E232" s="215" t="s">
        <v>19</v>
      </c>
      <c r="F232" s="216" t="s">
        <v>141</v>
      </c>
      <c r="G232" s="214"/>
      <c r="H232" s="217">
        <v>62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136</v>
      </c>
      <c r="AU232" s="223" t="s">
        <v>84</v>
      </c>
      <c r="AV232" s="15" t="s">
        <v>132</v>
      </c>
      <c r="AW232" s="15" t="s">
        <v>34</v>
      </c>
      <c r="AX232" s="15" t="s">
        <v>79</v>
      </c>
      <c r="AY232" s="223" t="s">
        <v>125</v>
      </c>
    </row>
    <row r="233" spans="1:65" s="12" customFormat="1" ht="22.8" customHeight="1">
      <c r="B233" s="157"/>
      <c r="C233" s="158"/>
      <c r="D233" s="159" t="s">
        <v>73</v>
      </c>
      <c r="E233" s="171" t="s">
        <v>178</v>
      </c>
      <c r="F233" s="171" t="s">
        <v>266</v>
      </c>
      <c r="G233" s="158"/>
      <c r="H233" s="158"/>
      <c r="I233" s="161"/>
      <c r="J233" s="172">
        <f>BK233</f>
        <v>0</v>
      </c>
      <c r="K233" s="158"/>
      <c r="L233" s="163"/>
      <c r="M233" s="164"/>
      <c r="N233" s="165"/>
      <c r="O233" s="165"/>
      <c r="P233" s="166">
        <f>SUM(P234:P255)</f>
        <v>0</v>
      </c>
      <c r="Q233" s="165"/>
      <c r="R233" s="166">
        <f>SUM(R234:R255)</f>
        <v>626.11900000000003</v>
      </c>
      <c r="S233" s="165"/>
      <c r="T233" s="167">
        <f>SUM(T234:T255)</f>
        <v>0</v>
      </c>
      <c r="AR233" s="168" t="s">
        <v>79</v>
      </c>
      <c r="AT233" s="169" t="s">
        <v>73</v>
      </c>
      <c r="AU233" s="169" t="s">
        <v>79</v>
      </c>
      <c r="AY233" s="168" t="s">
        <v>125</v>
      </c>
      <c r="BK233" s="170">
        <f>SUM(BK234:BK255)</f>
        <v>0</v>
      </c>
    </row>
    <row r="234" spans="1:65" s="2" customFormat="1" ht="24.15" customHeight="1">
      <c r="A234" s="34"/>
      <c r="B234" s="35"/>
      <c r="C234" s="173" t="s">
        <v>267</v>
      </c>
      <c r="D234" s="173" t="s">
        <v>127</v>
      </c>
      <c r="E234" s="174" t="s">
        <v>268</v>
      </c>
      <c r="F234" s="175" t="s">
        <v>269</v>
      </c>
      <c r="G234" s="176" t="s">
        <v>161</v>
      </c>
      <c r="H234" s="177">
        <v>7</v>
      </c>
      <c r="I234" s="178"/>
      <c r="J234" s="179">
        <f>ROUND(I234*H234,2)</f>
        <v>0</v>
      </c>
      <c r="K234" s="175" t="s">
        <v>131</v>
      </c>
      <c r="L234" s="39"/>
      <c r="M234" s="180" t="s">
        <v>19</v>
      </c>
      <c r="N234" s="181" t="s">
        <v>45</v>
      </c>
      <c r="O234" s="64"/>
      <c r="P234" s="182">
        <f>O234*H234</f>
        <v>0</v>
      </c>
      <c r="Q234" s="182">
        <v>0.19500000000000001</v>
      </c>
      <c r="R234" s="182">
        <f>Q234*H234</f>
        <v>1.365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132</v>
      </c>
      <c r="AT234" s="184" t="s">
        <v>127</v>
      </c>
      <c r="AU234" s="184" t="s">
        <v>84</v>
      </c>
      <c r="AY234" s="17" t="s">
        <v>125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79</v>
      </c>
      <c r="BK234" s="185">
        <f>ROUND(I234*H234,2)</f>
        <v>0</v>
      </c>
      <c r="BL234" s="17" t="s">
        <v>132</v>
      </c>
      <c r="BM234" s="184" t="s">
        <v>270</v>
      </c>
    </row>
    <row r="235" spans="1:65" s="2" customFormat="1" ht="10.199999999999999">
      <c r="A235" s="34"/>
      <c r="B235" s="35"/>
      <c r="C235" s="36"/>
      <c r="D235" s="186" t="s">
        <v>134</v>
      </c>
      <c r="E235" s="36"/>
      <c r="F235" s="187" t="s">
        <v>271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134</v>
      </c>
      <c r="AU235" s="17" t="s">
        <v>84</v>
      </c>
    </row>
    <row r="236" spans="1:65" s="13" customFormat="1" ht="10.199999999999999">
      <c r="B236" s="191"/>
      <c r="C236" s="192"/>
      <c r="D236" s="193" t="s">
        <v>136</v>
      </c>
      <c r="E236" s="194" t="s">
        <v>19</v>
      </c>
      <c r="F236" s="195" t="s">
        <v>205</v>
      </c>
      <c r="G236" s="192"/>
      <c r="H236" s="194" t="s">
        <v>19</v>
      </c>
      <c r="I236" s="196"/>
      <c r="J236" s="192"/>
      <c r="K236" s="192"/>
      <c r="L236" s="197"/>
      <c r="M236" s="198"/>
      <c r="N236" s="199"/>
      <c r="O236" s="199"/>
      <c r="P236" s="199"/>
      <c r="Q236" s="199"/>
      <c r="R236" s="199"/>
      <c r="S236" s="199"/>
      <c r="T236" s="200"/>
      <c r="AT236" s="201" t="s">
        <v>136</v>
      </c>
      <c r="AU236" s="201" t="s">
        <v>84</v>
      </c>
      <c r="AV236" s="13" t="s">
        <v>79</v>
      </c>
      <c r="AW236" s="13" t="s">
        <v>34</v>
      </c>
      <c r="AX236" s="13" t="s">
        <v>74</v>
      </c>
      <c r="AY236" s="201" t="s">
        <v>125</v>
      </c>
    </row>
    <row r="237" spans="1:65" s="14" customFormat="1" ht="10.199999999999999">
      <c r="B237" s="202"/>
      <c r="C237" s="203"/>
      <c r="D237" s="193" t="s">
        <v>136</v>
      </c>
      <c r="E237" s="204" t="s">
        <v>19</v>
      </c>
      <c r="F237" s="205" t="s">
        <v>272</v>
      </c>
      <c r="G237" s="203"/>
      <c r="H237" s="206">
        <v>7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136</v>
      </c>
      <c r="AU237" s="212" t="s">
        <v>84</v>
      </c>
      <c r="AV237" s="14" t="s">
        <v>84</v>
      </c>
      <c r="AW237" s="14" t="s">
        <v>34</v>
      </c>
      <c r="AX237" s="14" t="s">
        <v>74</v>
      </c>
      <c r="AY237" s="212" t="s">
        <v>125</v>
      </c>
    </row>
    <row r="238" spans="1:65" s="15" customFormat="1" ht="10.199999999999999">
      <c r="B238" s="213"/>
      <c r="C238" s="214"/>
      <c r="D238" s="193" t="s">
        <v>136</v>
      </c>
      <c r="E238" s="215" t="s">
        <v>19</v>
      </c>
      <c r="F238" s="216" t="s">
        <v>141</v>
      </c>
      <c r="G238" s="214"/>
      <c r="H238" s="217">
        <v>7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136</v>
      </c>
      <c r="AU238" s="223" t="s">
        <v>84</v>
      </c>
      <c r="AV238" s="15" t="s">
        <v>132</v>
      </c>
      <c r="AW238" s="15" t="s">
        <v>34</v>
      </c>
      <c r="AX238" s="15" t="s">
        <v>79</v>
      </c>
      <c r="AY238" s="223" t="s">
        <v>125</v>
      </c>
    </row>
    <row r="239" spans="1:65" s="2" customFormat="1" ht="24.15" customHeight="1">
      <c r="A239" s="34"/>
      <c r="B239" s="35"/>
      <c r="C239" s="173" t="s">
        <v>273</v>
      </c>
      <c r="D239" s="173" t="s">
        <v>127</v>
      </c>
      <c r="E239" s="174" t="s">
        <v>274</v>
      </c>
      <c r="F239" s="175" t="s">
        <v>275</v>
      </c>
      <c r="G239" s="176" t="s">
        <v>161</v>
      </c>
      <c r="H239" s="177">
        <v>8</v>
      </c>
      <c r="I239" s="178"/>
      <c r="J239" s="179">
        <f>ROUND(I239*H239,2)</f>
        <v>0</v>
      </c>
      <c r="K239" s="175" t="s">
        <v>131</v>
      </c>
      <c r="L239" s="39"/>
      <c r="M239" s="180" t="s">
        <v>19</v>
      </c>
      <c r="N239" s="181" t="s">
        <v>45</v>
      </c>
      <c r="O239" s="64"/>
      <c r="P239" s="182">
        <f>O239*H239</f>
        <v>0</v>
      </c>
      <c r="Q239" s="182">
        <v>0.216</v>
      </c>
      <c r="R239" s="182">
        <f>Q239*H239</f>
        <v>1.728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132</v>
      </c>
      <c r="AT239" s="184" t="s">
        <v>127</v>
      </c>
      <c r="AU239" s="184" t="s">
        <v>84</v>
      </c>
      <c r="AY239" s="17" t="s">
        <v>125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7" t="s">
        <v>79</v>
      </c>
      <c r="BK239" s="185">
        <f>ROUND(I239*H239,2)</f>
        <v>0</v>
      </c>
      <c r="BL239" s="17" t="s">
        <v>132</v>
      </c>
      <c r="BM239" s="184" t="s">
        <v>276</v>
      </c>
    </row>
    <row r="240" spans="1:65" s="2" customFormat="1" ht="10.199999999999999">
      <c r="A240" s="34"/>
      <c r="B240" s="35"/>
      <c r="C240" s="36"/>
      <c r="D240" s="186" t="s">
        <v>134</v>
      </c>
      <c r="E240" s="36"/>
      <c r="F240" s="187" t="s">
        <v>277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134</v>
      </c>
      <c r="AU240" s="17" t="s">
        <v>84</v>
      </c>
    </row>
    <row r="241" spans="1:65" s="13" customFormat="1" ht="10.199999999999999">
      <c r="B241" s="191"/>
      <c r="C241" s="192"/>
      <c r="D241" s="193" t="s">
        <v>136</v>
      </c>
      <c r="E241" s="194" t="s">
        <v>19</v>
      </c>
      <c r="F241" s="195" t="s">
        <v>205</v>
      </c>
      <c r="G241" s="192"/>
      <c r="H241" s="194" t="s">
        <v>19</v>
      </c>
      <c r="I241" s="196"/>
      <c r="J241" s="192"/>
      <c r="K241" s="192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136</v>
      </c>
      <c r="AU241" s="201" t="s">
        <v>84</v>
      </c>
      <c r="AV241" s="13" t="s">
        <v>79</v>
      </c>
      <c r="AW241" s="13" t="s">
        <v>34</v>
      </c>
      <c r="AX241" s="13" t="s">
        <v>74</v>
      </c>
      <c r="AY241" s="201" t="s">
        <v>125</v>
      </c>
    </row>
    <row r="242" spans="1:65" s="14" customFormat="1" ht="10.199999999999999">
      <c r="B242" s="202"/>
      <c r="C242" s="203"/>
      <c r="D242" s="193" t="s">
        <v>136</v>
      </c>
      <c r="E242" s="204" t="s">
        <v>19</v>
      </c>
      <c r="F242" s="205" t="s">
        <v>278</v>
      </c>
      <c r="G242" s="203"/>
      <c r="H242" s="206">
        <v>8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136</v>
      </c>
      <c r="AU242" s="212" t="s">
        <v>84</v>
      </c>
      <c r="AV242" s="14" t="s">
        <v>84</v>
      </c>
      <c r="AW242" s="14" t="s">
        <v>34</v>
      </c>
      <c r="AX242" s="14" t="s">
        <v>74</v>
      </c>
      <c r="AY242" s="212" t="s">
        <v>125</v>
      </c>
    </row>
    <row r="243" spans="1:65" s="15" customFormat="1" ht="10.199999999999999">
      <c r="B243" s="213"/>
      <c r="C243" s="214"/>
      <c r="D243" s="193" t="s">
        <v>136</v>
      </c>
      <c r="E243" s="215" t="s">
        <v>19</v>
      </c>
      <c r="F243" s="216" t="s">
        <v>141</v>
      </c>
      <c r="G243" s="214"/>
      <c r="H243" s="217">
        <v>8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136</v>
      </c>
      <c r="AU243" s="223" t="s">
        <v>84</v>
      </c>
      <c r="AV243" s="15" t="s">
        <v>132</v>
      </c>
      <c r="AW243" s="15" t="s">
        <v>34</v>
      </c>
      <c r="AX243" s="15" t="s">
        <v>79</v>
      </c>
      <c r="AY243" s="223" t="s">
        <v>125</v>
      </c>
    </row>
    <row r="244" spans="1:65" s="2" customFormat="1" ht="24.15" customHeight="1">
      <c r="A244" s="34"/>
      <c r="B244" s="35"/>
      <c r="C244" s="173" t="s">
        <v>279</v>
      </c>
      <c r="D244" s="173" t="s">
        <v>127</v>
      </c>
      <c r="E244" s="174" t="s">
        <v>280</v>
      </c>
      <c r="F244" s="175" t="s">
        <v>281</v>
      </c>
      <c r="G244" s="176" t="s">
        <v>161</v>
      </c>
      <c r="H244" s="177">
        <v>1298</v>
      </c>
      <c r="I244" s="178"/>
      <c r="J244" s="179">
        <f>ROUND(I244*H244,2)</f>
        <v>0</v>
      </c>
      <c r="K244" s="175" t="s">
        <v>131</v>
      </c>
      <c r="L244" s="39"/>
      <c r="M244" s="180" t="s">
        <v>19</v>
      </c>
      <c r="N244" s="181" t="s">
        <v>45</v>
      </c>
      <c r="O244" s="64"/>
      <c r="P244" s="182">
        <f>O244*H244</f>
        <v>0</v>
      </c>
      <c r="Q244" s="182">
        <v>0.30199999999999999</v>
      </c>
      <c r="R244" s="182">
        <f>Q244*H244</f>
        <v>391.99599999999998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132</v>
      </c>
      <c r="AT244" s="184" t="s">
        <v>127</v>
      </c>
      <c r="AU244" s="184" t="s">
        <v>84</v>
      </c>
      <c r="AY244" s="17" t="s">
        <v>125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79</v>
      </c>
      <c r="BK244" s="185">
        <f>ROUND(I244*H244,2)</f>
        <v>0</v>
      </c>
      <c r="BL244" s="17" t="s">
        <v>132</v>
      </c>
      <c r="BM244" s="184" t="s">
        <v>282</v>
      </c>
    </row>
    <row r="245" spans="1:65" s="2" customFormat="1" ht="10.199999999999999">
      <c r="A245" s="34"/>
      <c r="B245" s="35"/>
      <c r="C245" s="36"/>
      <c r="D245" s="186" t="s">
        <v>134</v>
      </c>
      <c r="E245" s="36"/>
      <c r="F245" s="187" t="s">
        <v>283</v>
      </c>
      <c r="G245" s="36"/>
      <c r="H245" s="36"/>
      <c r="I245" s="188"/>
      <c r="J245" s="36"/>
      <c r="K245" s="36"/>
      <c r="L245" s="39"/>
      <c r="M245" s="189"/>
      <c r="N245" s="190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134</v>
      </c>
      <c r="AU245" s="17" t="s">
        <v>84</v>
      </c>
    </row>
    <row r="246" spans="1:65" s="13" customFormat="1" ht="10.199999999999999">
      <c r="B246" s="191"/>
      <c r="C246" s="192"/>
      <c r="D246" s="193" t="s">
        <v>136</v>
      </c>
      <c r="E246" s="194" t="s">
        <v>19</v>
      </c>
      <c r="F246" s="195" t="s">
        <v>205</v>
      </c>
      <c r="G246" s="192"/>
      <c r="H246" s="194" t="s">
        <v>19</v>
      </c>
      <c r="I246" s="196"/>
      <c r="J246" s="192"/>
      <c r="K246" s="192"/>
      <c r="L246" s="197"/>
      <c r="M246" s="198"/>
      <c r="N246" s="199"/>
      <c r="O246" s="199"/>
      <c r="P246" s="199"/>
      <c r="Q246" s="199"/>
      <c r="R246" s="199"/>
      <c r="S246" s="199"/>
      <c r="T246" s="200"/>
      <c r="AT246" s="201" t="s">
        <v>136</v>
      </c>
      <c r="AU246" s="201" t="s">
        <v>84</v>
      </c>
      <c r="AV246" s="13" t="s">
        <v>79</v>
      </c>
      <c r="AW246" s="13" t="s">
        <v>34</v>
      </c>
      <c r="AX246" s="13" t="s">
        <v>74</v>
      </c>
      <c r="AY246" s="201" t="s">
        <v>125</v>
      </c>
    </row>
    <row r="247" spans="1:65" s="14" customFormat="1" ht="10.199999999999999">
      <c r="B247" s="202"/>
      <c r="C247" s="203"/>
      <c r="D247" s="193" t="s">
        <v>136</v>
      </c>
      <c r="E247" s="204" t="s">
        <v>19</v>
      </c>
      <c r="F247" s="205" t="s">
        <v>284</v>
      </c>
      <c r="G247" s="203"/>
      <c r="H247" s="206">
        <v>281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136</v>
      </c>
      <c r="AU247" s="212" t="s">
        <v>84</v>
      </c>
      <c r="AV247" s="14" t="s">
        <v>84</v>
      </c>
      <c r="AW247" s="14" t="s">
        <v>34</v>
      </c>
      <c r="AX247" s="14" t="s">
        <v>74</v>
      </c>
      <c r="AY247" s="212" t="s">
        <v>125</v>
      </c>
    </row>
    <row r="248" spans="1:65" s="14" customFormat="1" ht="10.199999999999999">
      <c r="B248" s="202"/>
      <c r="C248" s="203"/>
      <c r="D248" s="193" t="s">
        <v>136</v>
      </c>
      <c r="E248" s="204" t="s">
        <v>19</v>
      </c>
      <c r="F248" s="205" t="s">
        <v>285</v>
      </c>
      <c r="G248" s="203"/>
      <c r="H248" s="206">
        <v>1017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136</v>
      </c>
      <c r="AU248" s="212" t="s">
        <v>84</v>
      </c>
      <c r="AV248" s="14" t="s">
        <v>84</v>
      </c>
      <c r="AW248" s="14" t="s">
        <v>34</v>
      </c>
      <c r="AX248" s="14" t="s">
        <v>74</v>
      </c>
      <c r="AY248" s="212" t="s">
        <v>125</v>
      </c>
    </row>
    <row r="249" spans="1:65" s="15" customFormat="1" ht="10.199999999999999">
      <c r="B249" s="213"/>
      <c r="C249" s="214"/>
      <c r="D249" s="193" t="s">
        <v>136</v>
      </c>
      <c r="E249" s="215" t="s">
        <v>19</v>
      </c>
      <c r="F249" s="216" t="s">
        <v>141</v>
      </c>
      <c r="G249" s="214"/>
      <c r="H249" s="217">
        <v>1298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136</v>
      </c>
      <c r="AU249" s="223" t="s">
        <v>84</v>
      </c>
      <c r="AV249" s="15" t="s">
        <v>132</v>
      </c>
      <c r="AW249" s="15" t="s">
        <v>34</v>
      </c>
      <c r="AX249" s="15" t="s">
        <v>79</v>
      </c>
      <c r="AY249" s="223" t="s">
        <v>125</v>
      </c>
    </row>
    <row r="250" spans="1:65" s="2" customFormat="1" ht="24.15" customHeight="1">
      <c r="A250" s="34"/>
      <c r="B250" s="35"/>
      <c r="C250" s="173" t="s">
        <v>286</v>
      </c>
      <c r="D250" s="173" t="s">
        <v>127</v>
      </c>
      <c r="E250" s="174" t="s">
        <v>287</v>
      </c>
      <c r="F250" s="175" t="s">
        <v>288</v>
      </c>
      <c r="G250" s="176" t="s">
        <v>161</v>
      </c>
      <c r="H250" s="177">
        <v>765</v>
      </c>
      <c r="I250" s="178"/>
      <c r="J250" s="179">
        <f>ROUND(I250*H250,2)</f>
        <v>0</v>
      </c>
      <c r="K250" s="175" t="s">
        <v>19</v>
      </c>
      <c r="L250" s="39"/>
      <c r="M250" s="180" t="s">
        <v>19</v>
      </c>
      <c r="N250" s="181" t="s">
        <v>45</v>
      </c>
      <c r="O250" s="64"/>
      <c r="P250" s="182">
        <f>O250*H250</f>
        <v>0</v>
      </c>
      <c r="Q250" s="182">
        <v>0.30199999999999999</v>
      </c>
      <c r="R250" s="182">
        <f>Q250*H250</f>
        <v>231.03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132</v>
      </c>
      <c r="AT250" s="184" t="s">
        <v>127</v>
      </c>
      <c r="AU250" s="184" t="s">
        <v>84</v>
      </c>
      <c r="AY250" s="17" t="s">
        <v>125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79</v>
      </c>
      <c r="BK250" s="185">
        <f>ROUND(I250*H250,2)</f>
        <v>0</v>
      </c>
      <c r="BL250" s="17" t="s">
        <v>132</v>
      </c>
      <c r="BM250" s="184" t="s">
        <v>289</v>
      </c>
    </row>
    <row r="251" spans="1:65" s="13" customFormat="1" ht="10.199999999999999">
      <c r="B251" s="191"/>
      <c r="C251" s="192"/>
      <c r="D251" s="193" t="s">
        <v>136</v>
      </c>
      <c r="E251" s="194" t="s">
        <v>19</v>
      </c>
      <c r="F251" s="195" t="s">
        <v>205</v>
      </c>
      <c r="G251" s="192"/>
      <c r="H251" s="194" t="s">
        <v>19</v>
      </c>
      <c r="I251" s="196"/>
      <c r="J251" s="192"/>
      <c r="K251" s="192"/>
      <c r="L251" s="197"/>
      <c r="M251" s="198"/>
      <c r="N251" s="199"/>
      <c r="O251" s="199"/>
      <c r="P251" s="199"/>
      <c r="Q251" s="199"/>
      <c r="R251" s="199"/>
      <c r="S251" s="199"/>
      <c r="T251" s="200"/>
      <c r="AT251" s="201" t="s">
        <v>136</v>
      </c>
      <c r="AU251" s="201" t="s">
        <v>84</v>
      </c>
      <c r="AV251" s="13" t="s">
        <v>79</v>
      </c>
      <c r="AW251" s="13" t="s">
        <v>34</v>
      </c>
      <c r="AX251" s="13" t="s">
        <v>74</v>
      </c>
      <c r="AY251" s="201" t="s">
        <v>125</v>
      </c>
    </row>
    <row r="252" spans="1:65" s="14" customFormat="1" ht="10.199999999999999">
      <c r="B252" s="202"/>
      <c r="C252" s="203"/>
      <c r="D252" s="193" t="s">
        <v>136</v>
      </c>
      <c r="E252" s="204" t="s">
        <v>19</v>
      </c>
      <c r="F252" s="205" t="s">
        <v>290</v>
      </c>
      <c r="G252" s="203"/>
      <c r="H252" s="206">
        <v>765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136</v>
      </c>
      <c r="AU252" s="212" t="s">
        <v>84</v>
      </c>
      <c r="AV252" s="14" t="s">
        <v>84</v>
      </c>
      <c r="AW252" s="14" t="s">
        <v>34</v>
      </c>
      <c r="AX252" s="14" t="s">
        <v>74</v>
      </c>
      <c r="AY252" s="212" t="s">
        <v>125</v>
      </c>
    </row>
    <row r="253" spans="1:65" s="15" customFormat="1" ht="10.199999999999999">
      <c r="B253" s="213"/>
      <c r="C253" s="214"/>
      <c r="D253" s="193" t="s">
        <v>136</v>
      </c>
      <c r="E253" s="215" t="s">
        <v>19</v>
      </c>
      <c r="F253" s="216" t="s">
        <v>141</v>
      </c>
      <c r="G253" s="214"/>
      <c r="H253" s="217">
        <v>765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136</v>
      </c>
      <c r="AU253" s="223" t="s">
        <v>84</v>
      </c>
      <c r="AV253" s="15" t="s">
        <v>132</v>
      </c>
      <c r="AW253" s="15" t="s">
        <v>34</v>
      </c>
      <c r="AX253" s="15" t="s">
        <v>79</v>
      </c>
      <c r="AY253" s="223" t="s">
        <v>125</v>
      </c>
    </row>
    <row r="254" spans="1:65" s="2" customFormat="1" ht="24.15" customHeight="1">
      <c r="A254" s="34"/>
      <c r="B254" s="35"/>
      <c r="C254" s="173" t="s">
        <v>291</v>
      </c>
      <c r="D254" s="173" t="s">
        <v>127</v>
      </c>
      <c r="E254" s="174" t="s">
        <v>230</v>
      </c>
      <c r="F254" s="175" t="s">
        <v>231</v>
      </c>
      <c r="G254" s="176" t="s">
        <v>154</v>
      </c>
      <c r="H254" s="177">
        <v>626.11900000000003</v>
      </c>
      <c r="I254" s="178"/>
      <c r="J254" s="179">
        <f>ROUND(I254*H254,2)</f>
        <v>0</v>
      </c>
      <c r="K254" s="175" t="s">
        <v>131</v>
      </c>
      <c r="L254" s="39"/>
      <c r="M254" s="180" t="s">
        <v>19</v>
      </c>
      <c r="N254" s="181" t="s">
        <v>45</v>
      </c>
      <c r="O254" s="64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132</v>
      </c>
      <c r="AT254" s="184" t="s">
        <v>127</v>
      </c>
      <c r="AU254" s="184" t="s">
        <v>84</v>
      </c>
      <c r="AY254" s="17" t="s">
        <v>125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7" t="s">
        <v>79</v>
      </c>
      <c r="BK254" s="185">
        <f>ROUND(I254*H254,2)</f>
        <v>0</v>
      </c>
      <c r="BL254" s="17" t="s">
        <v>132</v>
      </c>
      <c r="BM254" s="184" t="s">
        <v>292</v>
      </c>
    </row>
    <row r="255" spans="1:65" s="2" customFormat="1" ht="10.199999999999999">
      <c r="A255" s="34"/>
      <c r="B255" s="35"/>
      <c r="C255" s="36"/>
      <c r="D255" s="186" t="s">
        <v>134</v>
      </c>
      <c r="E255" s="36"/>
      <c r="F255" s="187" t="s">
        <v>233</v>
      </c>
      <c r="G255" s="36"/>
      <c r="H255" s="36"/>
      <c r="I255" s="188"/>
      <c r="J255" s="36"/>
      <c r="K255" s="36"/>
      <c r="L255" s="39"/>
      <c r="M255" s="189"/>
      <c r="N255" s="190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134</v>
      </c>
      <c r="AU255" s="17" t="s">
        <v>84</v>
      </c>
    </row>
    <row r="256" spans="1:65" s="12" customFormat="1" ht="22.8" customHeight="1">
      <c r="B256" s="157"/>
      <c r="C256" s="158"/>
      <c r="D256" s="159" t="s">
        <v>73</v>
      </c>
      <c r="E256" s="171" t="s">
        <v>180</v>
      </c>
      <c r="F256" s="171" t="s">
        <v>293</v>
      </c>
      <c r="G256" s="158"/>
      <c r="H256" s="158"/>
      <c r="I256" s="161"/>
      <c r="J256" s="172">
        <f>BK256</f>
        <v>0</v>
      </c>
      <c r="K256" s="158"/>
      <c r="L256" s="163"/>
      <c r="M256" s="164"/>
      <c r="N256" s="165"/>
      <c r="O256" s="165"/>
      <c r="P256" s="166">
        <f>SUM(P257:P276)</f>
        <v>0</v>
      </c>
      <c r="Q256" s="165"/>
      <c r="R256" s="166">
        <f>SUM(R257:R276)</f>
        <v>0</v>
      </c>
      <c r="S256" s="165"/>
      <c r="T256" s="167">
        <f>SUM(T257:T276)</f>
        <v>0</v>
      </c>
      <c r="AR256" s="168" t="s">
        <v>79</v>
      </c>
      <c r="AT256" s="169" t="s">
        <v>73</v>
      </c>
      <c r="AU256" s="169" t="s">
        <v>79</v>
      </c>
      <c r="AY256" s="168" t="s">
        <v>125</v>
      </c>
      <c r="BK256" s="170">
        <f>SUM(BK257:BK276)</f>
        <v>0</v>
      </c>
    </row>
    <row r="257" spans="1:65" s="2" customFormat="1" ht="21.75" customHeight="1">
      <c r="A257" s="34"/>
      <c r="B257" s="35"/>
      <c r="C257" s="173" t="s">
        <v>294</v>
      </c>
      <c r="D257" s="173" t="s">
        <v>127</v>
      </c>
      <c r="E257" s="174" t="s">
        <v>295</v>
      </c>
      <c r="F257" s="175" t="s">
        <v>296</v>
      </c>
      <c r="G257" s="176" t="s">
        <v>161</v>
      </c>
      <c r="H257" s="177">
        <v>45</v>
      </c>
      <c r="I257" s="178"/>
      <c r="J257" s="179">
        <f>ROUND(I257*H257,2)</f>
        <v>0</v>
      </c>
      <c r="K257" s="175" t="s">
        <v>131</v>
      </c>
      <c r="L257" s="39"/>
      <c r="M257" s="180" t="s">
        <v>19</v>
      </c>
      <c r="N257" s="181" t="s">
        <v>45</v>
      </c>
      <c r="O257" s="64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132</v>
      </c>
      <c r="AT257" s="184" t="s">
        <v>127</v>
      </c>
      <c r="AU257" s="184" t="s">
        <v>84</v>
      </c>
      <c r="AY257" s="17" t="s">
        <v>125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7" t="s">
        <v>79</v>
      </c>
      <c r="BK257" s="185">
        <f>ROUND(I257*H257,2)</f>
        <v>0</v>
      </c>
      <c r="BL257" s="17" t="s">
        <v>132</v>
      </c>
      <c r="BM257" s="184" t="s">
        <v>297</v>
      </c>
    </row>
    <row r="258" spans="1:65" s="2" customFormat="1" ht="10.199999999999999">
      <c r="A258" s="34"/>
      <c r="B258" s="35"/>
      <c r="C258" s="36"/>
      <c r="D258" s="186" t="s">
        <v>134</v>
      </c>
      <c r="E258" s="36"/>
      <c r="F258" s="187" t="s">
        <v>298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134</v>
      </c>
      <c r="AU258" s="17" t="s">
        <v>84</v>
      </c>
    </row>
    <row r="259" spans="1:65" s="14" customFormat="1" ht="10.199999999999999">
      <c r="B259" s="202"/>
      <c r="C259" s="203"/>
      <c r="D259" s="193" t="s">
        <v>136</v>
      </c>
      <c r="E259" s="204" t="s">
        <v>19</v>
      </c>
      <c r="F259" s="205" t="s">
        <v>299</v>
      </c>
      <c r="G259" s="203"/>
      <c r="H259" s="206">
        <v>45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136</v>
      </c>
      <c r="AU259" s="212" t="s">
        <v>84</v>
      </c>
      <c r="AV259" s="14" t="s">
        <v>84</v>
      </c>
      <c r="AW259" s="14" t="s">
        <v>34</v>
      </c>
      <c r="AX259" s="14" t="s">
        <v>74</v>
      </c>
      <c r="AY259" s="212" t="s">
        <v>125</v>
      </c>
    </row>
    <row r="260" spans="1:65" s="15" customFormat="1" ht="10.199999999999999">
      <c r="B260" s="213"/>
      <c r="C260" s="214"/>
      <c r="D260" s="193" t="s">
        <v>136</v>
      </c>
      <c r="E260" s="215" t="s">
        <v>19</v>
      </c>
      <c r="F260" s="216" t="s">
        <v>141</v>
      </c>
      <c r="G260" s="214"/>
      <c r="H260" s="217">
        <v>45</v>
      </c>
      <c r="I260" s="218"/>
      <c r="J260" s="214"/>
      <c r="K260" s="214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136</v>
      </c>
      <c r="AU260" s="223" t="s">
        <v>84</v>
      </c>
      <c r="AV260" s="15" t="s">
        <v>132</v>
      </c>
      <c r="AW260" s="15" t="s">
        <v>34</v>
      </c>
      <c r="AX260" s="15" t="s">
        <v>79</v>
      </c>
      <c r="AY260" s="223" t="s">
        <v>125</v>
      </c>
    </row>
    <row r="261" spans="1:65" s="2" customFormat="1" ht="16.5" customHeight="1">
      <c r="A261" s="34"/>
      <c r="B261" s="35"/>
      <c r="C261" s="173" t="s">
        <v>300</v>
      </c>
      <c r="D261" s="173" t="s">
        <v>127</v>
      </c>
      <c r="E261" s="174" t="s">
        <v>167</v>
      </c>
      <c r="F261" s="175" t="s">
        <v>168</v>
      </c>
      <c r="G261" s="176" t="s">
        <v>161</v>
      </c>
      <c r="H261" s="177">
        <v>45</v>
      </c>
      <c r="I261" s="178"/>
      <c r="J261" s="179">
        <f>ROUND(I261*H261,2)</f>
        <v>0</v>
      </c>
      <c r="K261" s="175" t="s">
        <v>131</v>
      </c>
      <c r="L261" s="39"/>
      <c r="M261" s="180" t="s">
        <v>19</v>
      </c>
      <c r="N261" s="181" t="s">
        <v>45</v>
      </c>
      <c r="O261" s="64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132</v>
      </c>
      <c r="AT261" s="184" t="s">
        <v>127</v>
      </c>
      <c r="AU261" s="184" t="s">
        <v>84</v>
      </c>
      <c r="AY261" s="17" t="s">
        <v>125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7" t="s">
        <v>79</v>
      </c>
      <c r="BK261" s="185">
        <f>ROUND(I261*H261,2)</f>
        <v>0</v>
      </c>
      <c r="BL261" s="17" t="s">
        <v>132</v>
      </c>
      <c r="BM261" s="184" t="s">
        <v>301</v>
      </c>
    </row>
    <row r="262" spans="1:65" s="2" customFormat="1" ht="10.199999999999999">
      <c r="A262" s="34"/>
      <c r="B262" s="35"/>
      <c r="C262" s="36"/>
      <c r="D262" s="186" t="s">
        <v>134</v>
      </c>
      <c r="E262" s="36"/>
      <c r="F262" s="187" t="s">
        <v>170</v>
      </c>
      <c r="G262" s="36"/>
      <c r="H262" s="36"/>
      <c r="I262" s="188"/>
      <c r="J262" s="36"/>
      <c r="K262" s="36"/>
      <c r="L262" s="39"/>
      <c r="M262" s="189"/>
      <c r="N262" s="190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134</v>
      </c>
      <c r="AU262" s="17" t="s">
        <v>84</v>
      </c>
    </row>
    <row r="263" spans="1:65" s="14" customFormat="1" ht="10.199999999999999">
      <c r="B263" s="202"/>
      <c r="C263" s="203"/>
      <c r="D263" s="193" t="s">
        <v>136</v>
      </c>
      <c r="E263" s="204" t="s">
        <v>19</v>
      </c>
      <c r="F263" s="205" t="s">
        <v>302</v>
      </c>
      <c r="G263" s="203"/>
      <c r="H263" s="206">
        <v>45</v>
      </c>
      <c r="I263" s="207"/>
      <c r="J263" s="203"/>
      <c r="K263" s="203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136</v>
      </c>
      <c r="AU263" s="212" t="s">
        <v>84</v>
      </c>
      <c r="AV263" s="14" t="s">
        <v>84</v>
      </c>
      <c r="AW263" s="14" t="s">
        <v>34</v>
      </c>
      <c r="AX263" s="14" t="s">
        <v>74</v>
      </c>
      <c r="AY263" s="212" t="s">
        <v>125</v>
      </c>
    </row>
    <row r="264" spans="1:65" s="15" customFormat="1" ht="10.199999999999999">
      <c r="B264" s="213"/>
      <c r="C264" s="214"/>
      <c r="D264" s="193" t="s">
        <v>136</v>
      </c>
      <c r="E264" s="215" t="s">
        <v>19</v>
      </c>
      <c r="F264" s="216" t="s">
        <v>141</v>
      </c>
      <c r="G264" s="214"/>
      <c r="H264" s="217">
        <v>45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136</v>
      </c>
      <c r="AU264" s="223" t="s">
        <v>84</v>
      </c>
      <c r="AV264" s="15" t="s">
        <v>132</v>
      </c>
      <c r="AW264" s="15" t="s">
        <v>34</v>
      </c>
      <c r="AX264" s="15" t="s">
        <v>79</v>
      </c>
      <c r="AY264" s="223" t="s">
        <v>125</v>
      </c>
    </row>
    <row r="265" spans="1:65" s="2" customFormat="1" ht="24.15" customHeight="1">
      <c r="A265" s="34"/>
      <c r="B265" s="35"/>
      <c r="C265" s="173" t="s">
        <v>303</v>
      </c>
      <c r="D265" s="173" t="s">
        <v>127</v>
      </c>
      <c r="E265" s="174" t="s">
        <v>304</v>
      </c>
      <c r="F265" s="175" t="s">
        <v>305</v>
      </c>
      <c r="G265" s="176" t="s">
        <v>161</v>
      </c>
      <c r="H265" s="177">
        <v>45</v>
      </c>
      <c r="I265" s="178"/>
      <c r="J265" s="179">
        <f>ROUND(I265*H265,2)</f>
        <v>0</v>
      </c>
      <c r="K265" s="175" t="s">
        <v>131</v>
      </c>
      <c r="L265" s="39"/>
      <c r="M265" s="180" t="s">
        <v>19</v>
      </c>
      <c r="N265" s="181" t="s">
        <v>45</v>
      </c>
      <c r="O265" s="64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132</v>
      </c>
      <c r="AT265" s="184" t="s">
        <v>127</v>
      </c>
      <c r="AU265" s="184" t="s">
        <v>84</v>
      </c>
      <c r="AY265" s="17" t="s">
        <v>125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7" t="s">
        <v>79</v>
      </c>
      <c r="BK265" s="185">
        <f>ROUND(I265*H265,2)</f>
        <v>0</v>
      </c>
      <c r="BL265" s="17" t="s">
        <v>132</v>
      </c>
      <c r="BM265" s="184" t="s">
        <v>306</v>
      </c>
    </row>
    <row r="266" spans="1:65" s="2" customFormat="1" ht="10.199999999999999">
      <c r="A266" s="34"/>
      <c r="B266" s="35"/>
      <c r="C266" s="36"/>
      <c r="D266" s="186" t="s">
        <v>134</v>
      </c>
      <c r="E266" s="36"/>
      <c r="F266" s="187" t="s">
        <v>307</v>
      </c>
      <c r="G266" s="36"/>
      <c r="H266" s="36"/>
      <c r="I266" s="188"/>
      <c r="J266" s="36"/>
      <c r="K266" s="36"/>
      <c r="L266" s="39"/>
      <c r="M266" s="189"/>
      <c r="N266" s="190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134</v>
      </c>
      <c r="AU266" s="17" t="s">
        <v>84</v>
      </c>
    </row>
    <row r="267" spans="1:65" s="14" customFormat="1" ht="10.199999999999999">
      <c r="B267" s="202"/>
      <c r="C267" s="203"/>
      <c r="D267" s="193" t="s">
        <v>136</v>
      </c>
      <c r="E267" s="204" t="s">
        <v>19</v>
      </c>
      <c r="F267" s="205" t="s">
        <v>302</v>
      </c>
      <c r="G267" s="203"/>
      <c r="H267" s="206">
        <v>45</v>
      </c>
      <c r="I267" s="207"/>
      <c r="J267" s="203"/>
      <c r="K267" s="203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136</v>
      </c>
      <c r="AU267" s="212" t="s">
        <v>84</v>
      </c>
      <c r="AV267" s="14" t="s">
        <v>84</v>
      </c>
      <c r="AW267" s="14" t="s">
        <v>34</v>
      </c>
      <c r="AX267" s="14" t="s">
        <v>74</v>
      </c>
      <c r="AY267" s="212" t="s">
        <v>125</v>
      </c>
    </row>
    <row r="268" spans="1:65" s="15" customFormat="1" ht="10.199999999999999">
      <c r="B268" s="213"/>
      <c r="C268" s="214"/>
      <c r="D268" s="193" t="s">
        <v>136</v>
      </c>
      <c r="E268" s="215" t="s">
        <v>19</v>
      </c>
      <c r="F268" s="216" t="s">
        <v>141</v>
      </c>
      <c r="G268" s="214"/>
      <c r="H268" s="217">
        <v>45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136</v>
      </c>
      <c r="AU268" s="223" t="s">
        <v>84</v>
      </c>
      <c r="AV268" s="15" t="s">
        <v>132</v>
      </c>
      <c r="AW268" s="15" t="s">
        <v>34</v>
      </c>
      <c r="AX268" s="15" t="s">
        <v>79</v>
      </c>
      <c r="AY268" s="223" t="s">
        <v>125</v>
      </c>
    </row>
    <row r="269" spans="1:65" s="2" customFormat="1" ht="16.5" customHeight="1">
      <c r="A269" s="34"/>
      <c r="B269" s="35"/>
      <c r="C269" s="173" t="s">
        <v>308</v>
      </c>
      <c r="D269" s="173" t="s">
        <v>127</v>
      </c>
      <c r="E269" s="174" t="s">
        <v>167</v>
      </c>
      <c r="F269" s="175" t="s">
        <v>168</v>
      </c>
      <c r="G269" s="176" t="s">
        <v>161</v>
      </c>
      <c r="H269" s="177">
        <v>45</v>
      </c>
      <c r="I269" s="178"/>
      <c r="J269" s="179">
        <f>ROUND(I269*H269,2)</f>
        <v>0</v>
      </c>
      <c r="K269" s="175" t="s">
        <v>131</v>
      </c>
      <c r="L269" s="39"/>
      <c r="M269" s="180" t="s">
        <v>19</v>
      </c>
      <c r="N269" s="181" t="s">
        <v>45</v>
      </c>
      <c r="O269" s="64"/>
      <c r="P269" s="182">
        <f>O269*H269</f>
        <v>0</v>
      </c>
      <c r="Q269" s="182">
        <v>0</v>
      </c>
      <c r="R269" s="182">
        <f>Q269*H269</f>
        <v>0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132</v>
      </c>
      <c r="AT269" s="184" t="s">
        <v>127</v>
      </c>
      <c r="AU269" s="184" t="s">
        <v>84</v>
      </c>
      <c r="AY269" s="17" t="s">
        <v>125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7" t="s">
        <v>79</v>
      </c>
      <c r="BK269" s="185">
        <f>ROUND(I269*H269,2)</f>
        <v>0</v>
      </c>
      <c r="BL269" s="17" t="s">
        <v>132</v>
      </c>
      <c r="BM269" s="184" t="s">
        <v>309</v>
      </c>
    </row>
    <row r="270" spans="1:65" s="2" customFormat="1" ht="10.199999999999999">
      <c r="A270" s="34"/>
      <c r="B270" s="35"/>
      <c r="C270" s="36"/>
      <c r="D270" s="186" t="s">
        <v>134</v>
      </c>
      <c r="E270" s="36"/>
      <c r="F270" s="187" t="s">
        <v>170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134</v>
      </c>
      <c r="AU270" s="17" t="s">
        <v>84</v>
      </c>
    </row>
    <row r="271" spans="1:65" s="14" customFormat="1" ht="10.199999999999999">
      <c r="B271" s="202"/>
      <c r="C271" s="203"/>
      <c r="D271" s="193" t="s">
        <v>136</v>
      </c>
      <c r="E271" s="204" t="s">
        <v>19</v>
      </c>
      <c r="F271" s="205" t="s">
        <v>302</v>
      </c>
      <c r="G271" s="203"/>
      <c r="H271" s="206">
        <v>45</v>
      </c>
      <c r="I271" s="207"/>
      <c r="J271" s="203"/>
      <c r="K271" s="203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136</v>
      </c>
      <c r="AU271" s="212" t="s">
        <v>84</v>
      </c>
      <c r="AV271" s="14" t="s">
        <v>84</v>
      </c>
      <c r="AW271" s="14" t="s">
        <v>34</v>
      </c>
      <c r="AX271" s="14" t="s">
        <v>74</v>
      </c>
      <c r="AY271" s="212" t="s">
        <v>125</v>
      </c>
    </row>
    <row r="272" spans="1:65" s="15" customFormat="1" ht="10.199999999999999">
      <c r="B272" s="213"/>
      <c r="C272" s="214"/>
      <c r="D272" s="193" t="s">
        <v>136</v>
      </c>
      <c r="E272" s="215" t="s">
        <v>19</v>
      </c>
      <c r="F272" s="216" t="s">
        <v>141</v>
      </c>
      <c r="G272" s="214"/>
      <c r="H272" s="217">
        <v>45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136</v>
      </c>
      <c r="AU272" s="223" t="s">
        <v>84</v>
      </c>
      <c r="AV272" s="15" t="s">
        <v>132</v>
      </c>
      <c r="AW272" s="15" t="s">
        <v>34</v>
      </c>
      <c r="AX272" s="15" t="s">
        <v>79</v>
      </c>
      <c r="AY272" s="223" t="s">
        <v>125</v>
      </c>
    </row>
    <row r="273" spans="1:65" s="2" customFormat="1" ht="24.15" customHeight="1">
      <c r="A273" s="34"/>
      <c r="B273" s="35"/>
      <c r="C273" s="173" t="s">
        <v>310</v>
      </c>
      <c r="D273" s="173" t="s">
        <v>127</v>
      </c>
      <c r="E273" s="174" t="s">
        <v>181</v>
      </c>
      <c r="F273" s="175" t="s">
        <v>182</v>
      </c>
      <c r="G273" s="176" t="s">
        <v>161</v>
      </c>
      <c r="H273" s="177">
        <v>45</v>
      </c>
      <c r="I273" s="178"/>
      <c r="J273" s="179">
        <f>ROUND(I273*H273,2)</f>
        <v>0</v>
      </c>
      <c r="K273" s="175" t="s">
        <v>131</v>
      </c>
      <c r="L273" s="39"/>
      <c r="M273" s="180" t="s">
        <v>19</v>
      </c>
      <c r="N273" s="181" t="s">
        <v>45</v>
      </c>
      <c r="O273" s="64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4" t="s">
        <v>132</v>
      </c>
      <c r="AT273" s="184" t="s">
        <v>127</v>
      </c>
      <c r="AU273" s="184" t="s">
        <v>84</v>
      </c>
      <c r="AY273" s="17" t="s">
        <v>125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7" t="s">
        <v>79</v>
      </c>
      <c r="BK273" s="185">
        <f>ROUND(I273*H273,2)</f>
        <v>0</v>
      </c>
      <c r="BL273" s="17" t="s">
        <v>132</v>
      </c>
      <c r="BM273" s="184" t="s">
        <v>311</v>
      </c>
    </row>
    <row r="274" spans="1:65" s="2" customFormat="1" ht="10.199999999999999">
      <c r="A274" s="34"/>
      <c r="B274" s="35"/>
      <c r="C274" s="36"/>
      <c r="D274" s="186" t="s">
        <v>134</v>
      </c>
      <c r="E274" s="36"/>
      <c r="F274" s="187" t="s">
        <v>184</v>
      </c>
      <c r="G274" s="36"/>
      <c r="H274" s="36"/>
      <c r="I274" s="188"/>
      <c r="J274" s="36"/>
      <c r="K274" s="36"/>
      <c r="L274" s="39"/>
      <c r="M274" s="189"/>
      <c r="N274" s="190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134</v>
      </c>
      <c r="AU274" s="17" t="s">
        <v>84</v>
      </c>
    </row>
    <row r="275" spans="1:65" s="14" customFormat="1" ht="10.199999999999999">
      <c r="B275" s="202"/>
      <c r="C275" s="203"/>
      <c r="D275" s="193" t="s">
        <v>136</v>
      </c>
      <c r="E275" s="204" t="s">
        <v>19</v>
      </c>
      <c r="F275" s="205" t="s">
        <v>302</v>
      </c>
      <c r="G275" s="203"/>
      <c r="H275" s="206">
        <v>45</v>
      </c>
      <c r="I275" s="207"/>
      <c r="J275" s="203"/>
      <c r="K275" s="203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136</v>
      </c>
      <c r="AU275" s="212" t="s">
        <v>84</v>
      </c>
      <c r="AV275" s="14" t="s">
        <v>84</v>
      </c>
      <c r="AW275" s="14" t="s">
        <v>34</v>
      </c>
      <c r="AX275" s="14" t="s">
        <v>74</v>
      </c>
      <c r="AY275" s="212" t="s">
        <v>125</v>
      </c>
    </row>
    <row r="276" spans="1:65" s="15" customFormat="1" ht="10.199999999999999">
      <c r="B276" s="213"/>
      <c r="C276" s="214"/>
      <c r="D276" s="193" t="s">
        <v>136</v>
      </c>
      <c r="E276" s="215" t="s">
        <v>19</v>
      </c>
      <c r="F276" s="216" t="s">
        <v>141</v>
      </c>
      <c r="G276" s="214"/>
      <c r="H276" s="217">
        <v>45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136</v>
      </c>
      <c r="AU276" s="223" t="s">
        <v>84</v>
      </c>
      <c r="AV276" s="15" t="s">
        <v>132</v>
      </c>
      <c r="AW276" s="15" t="s">
        <v>34</v>
      </c>
      <c r="AX276" s="15" t="s">
        <v>79</v>
      </c>
      <c r="AY276" s="223" t="s">
        <v>125</v>
      </c>
    </row>
    <row r="277" spans="1:65" s="12" customFormat="1" ht="22.8" customHeight="1">
      <c r="B277" s="157"/>
      <c r="C277" s="158"/>
      <c r="D277" s="159" t="s">
        <v>73</v>
      </c>
      <c r="E277" s="171" t="s">
        <v>186</v>
      </c>
      <c r="F277" s="171" t="s">
        <v>312</v>
      </c>
      <c r="G277" s="158"/>
      <c r="H277" s="158"/>
      <c r="I277" s="161"/>
      <c r="J277" s="172">
        <f>BK277</f>
        <v>0</v>
      </c>
      <c r="K277" s="158"/>
      <c r="L277" s="163"/>
      <c r="M277" s="164"/>
      <c r="N277" s="165"/>
      <c r="O277" s="165"/>
      <c r="P277" s="166">
        <f>SUM(P278:P293)</f>
        <v>0</v>
      </c>
      <c r="Q277" s="165"/>
      <c r="R277" s="166">
        <f>SUM(R278:R293)</f>
        <v>0</v>
      </c>
      <c r="S277" s="165"/>
      <c r="T277" s="167">
        <f>SUM(T278:T293)</f>
        <v>0</v>
      </c>
      <c r="AR277" s="168" t="s">
        <v>79</v>
      </c>
      <c r="AT277" s="169" t="s">
        <v>73</v>
      </c>
      <c r="AU277" s="169" t="s">
        <v>79</v>
      </c>
      <c r="AY277" s="168" t="s">
        <v>125</v>
      </c>
      <c r="BK277" s="170">
        <f>SUM(BK278:BK293)</f>
        <v>0</v>
      </c>
    </row>
    <row r="278" spans="1:65" s="2" customFormat="1" ht="16.5" customHeight="1">
      <c r="A278" s="34"/>
      <c r="B278" s="35"/>
      <c r="C278" s="173" t="s">
        <v>313</v>
      </c>
      <c r="D278" s="173" t="s">
        <v>127</v>
      </c>
      <c r="E278" s="174" t="s">
        <v>167</v>
      </c>
      <c r="F278" s="175" t="s">
        <v>168</v>
      </c>
      <c r="G278" s="176" t="s">
        <v>161</v>
      </c>
      <c r="H278" s="177">
        <v>93</v>
      </c>
      <c r="I278" s="178"/>
      <c r="J278" s="179">
        <f>ROUND(I278*H278,2)</f>
        <v>0</v>
      </c>
      <c r="K278" s="175" t="s">
        <v>131</v>
      </c>
      <c r="L278" s="39"/>
      <c r="M278" s="180" t="s">
        <v>19</v>
      </c>
      <c r="N278" s="181" t="s">
        <v>45</v>
      </c>
      <c r="O278" s="64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132</v>
      </c>
      <c r="AT278" s="184" t="s">
        <v>127</v>
      </c>
      <c r="AU278" s="184" t="s">
        <v>84</v>
      </c>
      <c r="AY278" s="17" t="s">
        <v>125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7" t="s">
        <v>79</v>
      </c>
      <c r="BK278" s="185">
        <f>ROUND(I278*H278,2)</f>
        <v>0</v>
      </c>
      <c r="BL278" s="17" t="s">
        <v>132</v>
      </c>
      <c r="BM278" s="184" t="s">
        <v>314</v>
      </c>
    </row>
    <row r="279" spans="1:65" s="2" customFormat="1" ht="10.199999999999999">
      <c r="A279" s="34"/>
      <c r="B279" s="35"/>
      <c r="C279" s="36"/>
      <c r="D279" s="186" t="s">
        <v>134</v>
      </c>
      <c r="E279" s="36"/>
      <c r="F279" s="187" t="s">
        <v>170</v>
      </c>
      <c r="G279" s="36"/>
      <c r="H279" s="36"/>
      <c r="I279" s="188"/>
      <c r="J279" s="36"/>
      <c r="K279" s="36"/>
      <c r="L279" s="39"/>
      <c r="M279" s="189"/>
      <c r="N279" s="190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134</v>
      </c>
      <c r="AU279" s="17" t="s">
        <v>84</v>
      </c>
    </row>
    <row r="280" spans="1:65" s="14" customFormat="1" ht="10.199999999999999">
      <c r="B280" s="202"/>
      <c r="C280" s="203"/>
      <c r="D280" s="193" t="s">
        <v>136</v>
      </c>
      <c r="E280" s="204" t="s">
        <v>19</v>
      </c>
      <c r="F280" s="205" t="s">
        <v>315</v>
      </c>
      <c r="G280" s="203"/>
      <c r="H280" s="206">
        <v>93</v>
      </c>
      <c r="I280" s="207"/>
      <c r="J280" s="203"/>
      <c r="K280" s="203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136</v>
      </c>
      <c r="AU280" s="212" t="s">
        <v>84</v>
      </c>
      <c r="AV280" s="14" t="s">
        <v>84</v>
      </c>
      <c r="AW280" s="14" t="s">
        <v>34</v>
      </c>
      <c r="AX280" s="14" t="s">
        <v>74</v>
      </c>
      <c r="AY280" s="212" t="s">
        <v>125</v>
      </c>
    </row>
    <row r="281" spans="1:65" s="15" customFormat="1" ht="10.199999999999999">
      <c r="B281" s="213"/>
      <c r="C281" s="214"/>
      <c r="D281" s="193" t="s">
        <v>136</v>
      </c>
      <c r="E281" s="215" t="s">
        <v>19</v>
      </c>
      <c r="F281" s="216" t="s">
        <v>141</v>
      </c>
      <c r="G281" s="214"/>
      <c r="H281" s="217">
        <v>93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136</v>
      </c>
      <c r="AU281" s="223" t="s">
        <v>84</v>
      </c>
      <c r="AV281" s="15" t="s">
        <v>132</v>
      </c>
      <c r="AW281" s="15" t="s">
        <v>34</v>
      </c>
      <c r="AX281" s="15" t="s">
        <v>79</v>
      </c>
      <c r="AY281" s="223" t="s">
        <v>125</v>
      </c>
    </row>
    <row r="282" spans="1:65" s="2" customFormat="1" ht="24.15" customHeight="1">
      <c r="A282" s="34"/>
      <c r="B282" s="35"/>
      <c r="C282" s="173" t="s">
        <v>316</v>
      </c>
      <c r="D282" s="173" t="s">
        <v>127</v>
      </c>
      <c r="E282" s="174" t="s">
        <v>304</v>
      </c>
      <c r="F282" s="175" t="s">
        <v>305</v>
      </c>
      <c r="G282" s="176" t="s">
        <v>161</v>
      </c>
      <c r="H282" s="177">
        <v>93</v>
      </c>
      <c r="I282" s="178"/>
      <c r="J282" s="179">
        <f>ROUND(I282*H282,2)</f>
        <v>0</v>
      </c>
      <c r="K282" s="175" t="s">
        <v>131</v>
      </c>
      <c r="L282" s="39"/>
      <c r="M282" s="180" t="s">
        <v>19</v>
      </c>
      <c r="N282" s="181" t="s">
        <v>45</v>
      </c>
      <c r="O282" s="64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132</v>
      </c>
      <c r="AT282" s="184" t="s">
        <v>127</v>
      </c>
      <c r="AU282" s="184" t="s">
        <v>84</v>
      </c>
      <c r="AY282" s="17" t="s">
        <v>125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7" t="s">
        <v>79</v>
      </c>
      <c r="BK282" s="185">
        <f>ROUND(I282*H282,2)</f>
        <v>0</v>
      </c>
      <c r="BL282" s="17" t="s">
        <v>132</v>
      </c>
      <c r="BM282" s="184" t="s">
        <v>317</v>
      </c>
    </row>
    <row r="283" spans="1:65" s="2" customFormat="1" ht="10.199999999999999">
      <c r="A283" s="34"/>
      <c r="B283" s="35"/>
      <c r="C283" s="36"/>
      <c r="D283" s="186" t="s">
        <v>134</v>
      </c>
      <c r="E283" s="36"/>
      <c r="F283" s="187" t="s">
        <v>307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134</v>
      </c>
      <c r="AU283" s="17" t="s">
        <v>84</v>
      </c>
    </row>
    <row r="284" spans="1:65" s="14" customFormat="1" ht="10.199999999999999">
      <c r="B284" s="202"/>
      <c r="C284" s="203"/>
      <c r="D284" s="193" t="s">
        <v>136</v>
      </c>
      <c r="E284" s="204" t="s">
        <v>19</v>
      </c>
      <c r="F284" s="205" t="s">
        <v>318</v>
      </c>
      <c r="G284" s="203"/>
      <c r="H284" s="206">
        <v>93</v>
      </c>
      <c r="I284" s="207"/>
      <c r="J284" s="203"/>
      <c r="K284" s="203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136</v>
      </c>
      <c r="AU284" s="212" t="s">
        <v>84</v>
      </c>
      <c r="AV284" s="14" t="s">
        <v>84</v>
      </c>
      <c r="AW284" s="14" t="s">
        <v>34</v>
      </c>
      <c r="AX284" s="14" t="s">
        <v>74</v>
      </c>
      <c r="AY284" s="212" t="s">
        <v>125</v>
      </c>
    </row>
    <row r="285" spans="1:65" s="15" customFormat="1" ht="10.199999999999999">
      <c r="B285" s="213"/>
      <c r="C285" s="214"/>
      <c r="D285" s="193" t="s">
        <v>136</v>
      </c>
      <c r="E285" s="215" t="s">
        <v>19</v>
      </c>
      <c r="F285" s="216" t="s">
        <v>141</v>
      </c>
      <c r="G285" s="214"/>
      <c r="H285" s="217">
        <v>93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136</v>
      </c>
      <c r="AU285" s="223" t="s">
        <v>84</v>
      </c>
      <c r="AV285" s="15" t="s">
        <v>132</v>
      </c>
      <c r="AW285" s="15" t="s">
        <v>34</v>
      </c>
      <c r="AX285" s="15" t="s">
        <v>79</v>
      </c>
      <c r="AY285" s="223" t="s">
        <v>125</v>
      </c>
    </row>
    <row r="286" spans="1:65" s="2" customFormat="1" ht="16.5" customHeight="1">
      <c r="A286" s="34"/>
      <c r="B286" s="35"/>
      <c r="C286" s="173" t="s">
        <v>319</v>
      </c>
      <c r="D286" s="173" t="s">
        <v>127</v>
      </c>
      <c r="E286" s="174" t="s">
        <v>167</v>
      </c>
      <c r="F286" s="175" t="s">
        <v>168</v>
      </c>
      <c r="G286" s="176" t="s">
        <v>161</v>
      </c>
      <c r="H286" s="177">
        <v>93</v>
      </c>
      <c r="I286" s="178"/>
      <c r="J286" s="179">
        <f>ROUND(I286*H286,2)</f>
        <v>0</v>
      </c>
      <c r="K286" s="175" t="s">
        <v>131</v>
      </c>
      <c r="L286" s="39"/>
      <c r="M286" s="180" t="s">
        <v>19</v>
      </c>
      <c r="N286" s="181" t="s">
        <v>45</v>
      </c>
      <c r="O286" s="64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4" t="s">
        <v>132</v>
      </c>
      <c r="AT286" s="184" t="s">
        <v>127</v>
      </c>
      <c r="AU286" s="184" t="s">
        <v>84</v>
      </c>
      <c r="AY286" s="17" t="s">
        <v>125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7" t="s">
        <v>79</v>
      </c>
      <c r="BK286" s="185">
        <f>ROUND(I286*H286,2)</f>
        <v>0</v>
      </c>
      <c r="BL286" s="17" t="s">
        <v>132</v>
      </c>
      <c r="BM286" s="184" t="s">
        <v>320</v>
      </c>
    </row>
    <row r="287" spans="1:65" s="2" customFormat="1" ht="10.199999999999999">
      <c r="A287" s="34"/>
      <c r="B287" s="35"/>
      <c r="C287" s="36"/>
      <c r="D287" s="186" t="s">
        <v>134</v>
      </c>
      <c r="E287" s="36"/>
      <c r="F287" s="187" t="s">
        <v>170</v>
      </c>
      <c r="G287" s="36"/>
      <c r="H287" s="36"/>
      <c r="I287" s="188"/>
      <c r="J287" s="36"/>
      <c r="K287" s="36"/>
      <c r="L287" s="39"/>
      <c r="M287" s="189"/>
      <c r="N287" s="190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134</v>
      </c>
      <c r="AU287" s="17" t="s">
        <v>84</v>
      </c>
    </row>
    <row r="288" spans="1:65" s="14" customFormat="1" ht="10.199999999999999">
      <c r="B288" s="202"/>
      <c r="C288" s="203"/>
      <c r="D288" s="193" t="s">
        <v>136</v>
      </c>
      <c r="E288" s="204" t="s">
        <v>19</v>
      </c>
      <c r="F288" s="205" t="s">
        <v>318</v>
      </c>
      <c r="G288" s="203"/>
      <c r="H288" s="206">
        <v>93</v>
      </c>
      <c r="I288" s="207"/>
      <c r="J288" s="203"/>
      <c r="K288" s="203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136</v>
      </c>
      <c r="AU288" s="212" t="s">
        <v>84</v>
      </c>
      <c r="AV288" s="14" t="s">
        <v>84</v>
      </c>
      <c r="AW288" s="14" t="s">
        <v>34</v>
      </c>
      <c r="AX288" s="14" t="s">
        <v>74</v>
      </c>
      <c r="AY288" s="212" t="s">
        <v>125</v>
      </c>
    </row>
    <row r="289" spans="1:65" s="15" customFormat="1" ht="10.199999999999999">
      <c r="B289" s="213"/>
      <c r="C289" s="214"/>
      <c r="D289" s="193" t="s">
        <v>136</v>
      </c>
      <c r="E289" s="215" t="s">
        <v>19</v>
      </c>
      <c r="F289" s="216" t="s">
        <v>141</v>
      </c>
      <c r="G289" s="214"/>
      <c r="H289" s="217">
        <v>93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136</v>
      </c>
      <c r="AU289" s="223" t="s">
        <v>84</v>
      </c>
      <c r="AV289" s="15" t="s">
        <v>132</v>
      </c>
      <c r="AW289" s="15" t="s">
        <v>34</v>
      </c>
      <c r="AX289" s="15" t="s">
        <v>79</v>
      </c>
      <c r="AY289" s="223" t="s">
        <v>125</v>
      </c>
    </row>
    <row r="290" spans="1:65" s="2" customFormat="1" ht="24.15" customHeight="1">
      <c r="A290" s="34"/>
      <c r="B290" s="35"/>
      <c r="C290" s="173" t="s">
        <v>321</v>
      </c>
      <c r="D290" s="173" t="s">
        <v>127</v>
      </c>
      <c r="E290" s="174" t="s">
        <v>181</v>
      </c>
      <c r="F290" s="175" t="s">
        <v>182</v>
      </c>
      <c r="G290" s="176" t="s">
        <v>161</v>
      </c>
      <c r="H290" s="177">
        <v>93</v>
      </c>
      <c r="I290" s="178"/>
      <c r="J290" s="179">
        <f>ROUND(I290*H290,2)</f>
        <v>0</v>
      </c>
      <c r="K290" s="175" t="s">
        <v>131</v>
      </c>
      <c r="L290" s="39"/>
      <c r="M290" s="180" t="s">
        <v>19</v>
      </c>
      <c r="N290" s="181" t="s">
        <v>45</v>
      </c>
      <c r="O290" s="64"/>
      <c r="P290" s="182">
        <f>O290*H290</f>
        <v>0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4" t="s">
        <v>132</v>
      </c>
      <c r="AT290" s="184" t="s">
        <v>127</v>
      </c>
      <c r="AU290" s="184" t="s">
        <v>84</v>
      </c>
      <c r="AY290" s="17" t="s">
        <v>125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7" t="s">
        <v>79</v>
      </c>
      <c r="BK290" s="185">
        <f>ROUND(I290*H290,2)</f>
        <v>0</v>
      </c>
      <c r="BL290" s="17" t="s">
        <v>132</v>
      </c>
      <c r="BM290" s="184" t="s">
        <v>322</v>
      </c>
    </row>
    <row r="291" spans="1:65" s="2" customFormat="1" ht="10.199999999999999">
      <c r="A291" s="34"/>
      <c r="B291" s="35"/>
      <c r="C291" s="36"/>
      <c r="D291" s="186" t="s">
        <v>134</v>
      </c>
      <c r="E291" s="36"/>
      <c r="F291" s="187" t="s">
        <v>184</v>
      </c>
      <c r="G291" s="36"/>
      <c r="H291" s="36"/>
      <c r="I291" s="188"/>
      <c r="J291" s="36"/>
      <c r="K291" s="36"/>
      <c r="L291" s="39"/>
      <c r="M291" s="189"/>
      <c r="N291" s="190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134</v>
      </c>
      <c r="AU291" s="17" t="s">
        <v>84</v>
      </c>
    </row>
    <row r="292" spans="1:65" s="14" customFormat="1" ht="10.199999999999999">
      <c r="B292" s="202"/>
      <c r="C292" s="203"/>
      <c r="D292" s="193" t="s">
        <v>136</v>
      </c>
      <c r="E292" s="204" t="s">
        <v>19</v>
      </c>
      <c r="F292" s="205" t="s">
        <v>318</v>
      </c>
      <c r="G292" s="203"/>
      <c r="H292" s="206">
        <v>93</v>
      </c>
      <c r="I292" s="207"/>
      <c r="J292" s="203"/>
      <c r="K292" s="203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136</v>
      </c>
      <c r="AU292" s="212" t="s">
        <v>84</v>
      </c>
      <c r="AV292" s="14" t="s">
        <v>84</v>
      </c>
      <c r="AW292" s="14" t="s">
        <v>34</v>
      </c>
      <c r="AX292" s="14" t="s">
        <v>74</v>
      </c>
      <c r="AY292" s="212" t="s">
        <v>125</v>
      </c>
    </row>
    <row r="293" spans="1:65" s="15" customFormat="1" ht="10.199999999999999">
      <c r="B293" s="213"/>
      <c r="C293" s="214"/>
      <c r="D293" s="193" t="s">
        <v>136</v>
      </c>
      <c r="E293" s="215" t="s">
        <v>19</v>
      </c>
      <c r="F293" s="216" t="s">
        <v>141</v>
      </c>
      <c r="G293" s="214"/>
      <c r="H293" s="217">
        <v>93</v>
      </c>
      <c r="I293" s="218"/>
      <c r="J293" s="214"/>
      <c r="K293" s="214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136</v>
      </c>
      <c r="AU293" s="223" t="s">
        <v>84</v>
      </c>
      <c r="AV293" s="15" t="s">
        <v>132</v>
      </c>
      <c r="AW293" s="15" t="s">
        <v>34</v>
      </c>
      <c r="AX293" s="15" t="s">
        <v>79</v>
      </c>
      <c r="AY293" s="223" t="s">
        <v>125</v>
      </c>
    </row>
    <row r="294" spans="1:65" s="12" customFormat="1" ht="22.8" customHeight="1">
      <c r="B294" s="157"/>
      <c r="C294" s="158"/>
      <c r="D294" s="159" t="s">
        <v>73</v>
      </c>
      <c r="E294" s="171" t="s">
        <v>189</v>
      </c>
      <c r="F294" s="171" t="s">
        <v>323</v>
      </c>
      <c r="G294" s="158"/>
      <c r="H294" s="158"/>
      <c r="I294" s="161"/>
      <c r="J294" s="172">
        <f>BK294</f>
        <v>0</v>
      </c>
      <c r="K294" s="158"/>
      <c r="L294" s="163"/>
      <c r="M294" s="164"/>
      <c r="N294" s="165"/>
      <c r="O294" s="165"/>
      <c r="P294" s="166">
        <f>SUM(P295:P309)</f>
        <v>0</v>
      </c>
      <c r="Q294" s="165"/>
      <c r="R294" s="166">
        <f>SUM(R295:R309)</f>
        <v>0</v>
      </c>
      <c r="S294" s="165"/>
      <c r="T294" s="167">
        <f>SUM(T295:T309)</f>
        <v>0</v>
      </c>
      <c r="AR294" s="168" t="s">
        <v>79</v>
      </c>
      <c r="AT294" s="169" t="s">
        <v>73</v>
      </c>
      <c r="AU294" s="169" t="s">
        <v>79</v>
      </c>
      <c r="AY294" s="168" t="s">
        <v>125</v>
      </c>
      <c r="BK294" s="170">
        <f>SUM(BK295:BK309)</f>
        <v>0</v>
      </c>
    </row>
    <row r="295" spans="1:65" s="2" customFormat="1" ht="16.5" customHeight="1">
      <c r="A295" s="34"/>
      <c r="B295" s="35"/>
      <c r="C295" s="173" t="s">
        <v>324</v>
      </c>
      <c r="D295" s="173" t="s">
        <v>127</v>
      </c>
      <c r="E295" s="174" t="s">
        <v>167</v>
      </c>
      <c r="F295" s="175" t="s">
        <v>168</v>
      </c>
      <c r="G295" s="176" t="s">
        <v>161</v>
      </c>
      <c r="H295" s="177">
        <v>155</v>
      </c>
      <c r="I295" s="178"/>
      <c r="J295" s="179">
        <f>ROUND(I295*H295,2)</f>
        <v>0</v>
      </c>
      <c r="K295" s="175" t="s">
        <v>131</v>
      </c>
      <c r="L295" s="39"/>
      <c r="M295" s="180" t="s">
        <v>19</v>
      </c>
      <c r="N295" s="181" t="s">
        <v>45</v>
      </c>
      <c r="O295" s="64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4" t="s">
        <v>132</v>
      </c>
      <c r="AT295" s="184" t="s">
        <v>127</v>
      </c>
      <c r="AU295" s="184" t="s">
        <v>84</v>
      </c>
      <c r="AY295" s="17" t="s">
        <v>125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7" t="s">
        <v>79</v>
      </c>
      <c r="BK295" s="185">
        <f>ROUND(I295*H295,2)</f>
        <v>0</v>
      </c>
      <c r="BL295" s="17" t="s">
        <v>132</v>
      </c>
      <c r="BM295" s="184" t="s">
        <v>325</v>
      </c>
    </row>
    <row r="296" spans="1:65" s="2" customFormat="1" ht="10.199999999999999">
      <c r="A296" s="34"/>
      <c r="B296" s="35"/>
      <c r="C296" s="36"/>
      <c r="D296" s="186" t="s">
        <v>134</v>
      </c>
      <c r="E296" s="36"/>
      <c r="F296" s="187" t="s">
        <v>170</v>
      </c>
      <c r="G296" s="36"/>
      <c r="H296" s="36"/>
      <c r="I296" s="188"/>
      <c r="J296" s="36"/>
      <c r="K296" s="36"/>
      <c r="L296" s="39"/>
      <c r="M296" s="189"/>
      <c r="N296" s="190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134</v>
      </c>
      <c r="AU296" s="17" t="s">
        <v>84</v>
      </c>
    </row>
    <row r="297" spans="1:65" s="14" customFormat="1" ht="10.199999999999999">
      <c r="B297" s="202"/>
      <c r="C297" s="203"/>
      <c r="D297" s="193" t="s">
        <v>136</v>
      </c>
      <c r="E297" s="204" t="s">
        <v>19</v>
      </c>
      <c r="F297" s="205" t="s">
        <v>326</v>
      </c>
      <c r="G297" s="203"/>
      <c r="H297" s="206">
        <v>155</v>
      </c>
      <c r="I297" s="207"/>
      <c r="J297" s="203"/>
      <c r="K297" s="203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136</v>
      </c>
      <c r="AU297" s="212" t="s">
        <v>84</v>
      </c>
      <c r="AV297" s="14" t="s">
        <v>84</v>
      </c>
      <c r="AW297" s="14" t="s">
        <v>34</v>
      </c>
      <c r="AX297" s="14" t="s">
        <v>74</v>
      </c>
      <c r="AY297" s="212" t="s">
        <v>125</v>
      </c>
    </row>
    <row r="298" spans="1:65" s="15" customFormat="1" ht="10.199999999999999">
      <c r="B298" s="213"/>
      <c r="C298" s="214"/>
      <c r="D298" s="193" t="s">
        <v>136</v>
      </c>
      <c r="E298" s="215" t="s">
        <v>19</v>
      </c>
      <c r="F298" s="216" t="s">
        <v>141</v>
      </c>
      <c r="G298" s="214"/>
      <c r="H298" s="217">
        <v>155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136</v>
      </c>
      <c r="AU298" s="223" t="s">
        <v>84</v>
      </c>
      <c r="AV298" s="15" t="s">
        <v>132</v>
      </c>
      <c r="AW298" s="15" t="s">
        <v>34</v>
      </c>
      <c r="AX298" s="15" t="s">
        <v>79</v>
      </c>
      <c r="AY298" s="223" t="s">
        <v>125</v>
      </c>
    </row>
    <row r="299" spans="1:65" s="2" customFormat="1" ht="24.15" customHeight="1">
      <c r="A299" s="34"/>
      <c r="B299" s="35"/>
      <c r="C299" s="173" t="s">
        <v>327</v>
      </c>
      <c r="D299" s="173" t="s">
        <v>127</v>
      </c>
      <c r="E299" s="174" t="s">
        <v>190</v>
      </c>
      <c r="F299" s="175" t="s">
        <v>191</v>
      </c>
      <c r="G299" s="176" t="s">
        <v>161</v>
      </c>
      <c r="H299" s="177">
        <v>155</v>
      </c>
      <c r="I299" s="178"/>
      <c r="J299" s="179">
        <f>ROUND(I299*H299,2)</f>
        <v>0</v>
      </c>
      <c r="K299" s="175" t="s">
        <v>19</v>
      </c>
      <c r="L299" s="39"/>
      <c r="M299" s="180" t="s">
        <v>19</v>
      </c>
      <c r="N299" s="181" t="s">
        <v>45</v>
      </c>
      <c r="O299" s="64"/>
      <c r="P299" s="182">
        <f>O299*H299</f>
        <v>0</v>
      </c>
      <c r="Q299" s="182">
        <v>0</v>
      </c>
      <c r="R299" s="182">
        <f>Q299*H299</f>
        <v>0</v>
      </c>
      <c r="S299" s="182">
        <v>0</v>
      </c>
      <c r="T299" s="18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4" t="s">
        <v>132</v>
      </c>
      <c r="AT299" s="184" t="s">
        <v>127</v>
      </c>
      <c r="AU299" s="184" t="s">
        <v>84</v>
      </c>
      <c r="AY299" s="17" t="s">
        <v>125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7" t="s">
        <v>79</v>
      </c>
      <c r="BK299" s="185">
        <f>ROUND(I299*H299,2)</f>
        <v>0</v>
      </c>
      <c r="BL299" s="17" t="s">
        <v>132</v>
      </c>
      <c r="BM299" s="184" t="s">
        <v>328</v>
      </c>
    </row>
    <row r="300" spans="1:65" s="14" customFormat="1" ht="10.199999999999999">
      <c r="B300" s="202"/>
      <c r="C300" s="203"/>
      <c r="D300" s="193" t="s">
        <v>136</v>
      </c>
      <c r="E300" s="204" t="s">
        <v>19</v>
      </c>
      <c r="F300" s="205" t="s">
        <v>329</v>
      </c>
      <c r="G300" s="203"/>
      <c r="H300" s="206">
        <v>155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136</v>
      </c>
      <c r="AU300" s="212" t="s">
        <v>84</v>
      </c>
      <c r="AV300" s="14" t="s">
        <v>84</v>
      </c>
      <c r="AW300" s="14" t="s">
        <v>34</v>
      </c>
      <c r="AX300" s="14" t="s">
        <v>74</v>
      </c>
      <c r="AY300" s="212" t="s">
        <v>125</v>
      </c>
    </row>
    <row r="301" spans="1:65" s="15" customFormat="1" ht="10.199999999999999">
      <c r="B301" s="213"/>
      <c r="C301" s="214"/>
      <c r="D301" s="193" t="s">
        <v>136</v>
      </c>
      <c r="E301" s="215" t="s">
        <v>19</v>
      </c>
      <c r="F301" s="216" t="s">
        <v>141</v>
      </c>
      <c r="G301" s="214"/>
      <c r="H301" s="217">
        <v>155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136</v>
      </c>
      <c r="AU301" s="223" t="s">
        <v>84</v>
      </c>
      <c r="AV301" s="15" t="s">
        <v>132</v>
      </c>
      <c r="AW301" s="15" t="s">
        <v>34</v>
      </c>
      <c r="AX301" s="15" t="s">
        <v>79</v>
      </c>
      <c r="AY301" s="223" t="s">
        <v>125</v>
      </c>
    </row>
    <row r="302" spans="1:65" s="2" customFormat="1" ht="16.5" customHeight="1">
      <c r="A302" s="34"/>
      <c r="B302" s="35"/>
      <c r="C302" s="173" t="s">
        <v>330</v>
      </c>
      <c r="D302" s="173" t="s">
        <v>127</v>
      </c>
      <c r="E302" s="174" t="s">
        <v>167</v>
      </c>
      <c r="F302" s="175" t="s">
        <v>168</v>
      </c>
      <c r="G302" s="176" t="s">
        <v>161</v>
      </c>
      <c r="H302" s="177">
        <v>155</v>
      </c>
      <c r="I302" s="178"/>
      <c r="J302" s="179">
        <f>ROUND(I302*H302,2)</f>
        <v>0</v>
      </c>
      <c r="K302" s="175" t="s">
        <v>131</v>
      </c>
      <c r="L302" s="39"/>
      <c r="M302" s="180" t="s">
        <v>19</v>
      </c>
      <c r="N302" s="181" t="s">
        <v>45</v>
      </c>
      <c r="O302" s="64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4" t="s">
        <v>132</v>
      </c>
      <c r="AT302" s="184" t="s">
        <v>127</v>
      </c>
      <c r="AU302" s="184" t="s">
        <v>84</v>
      </c>
      <c r="AY302" s="17" t="s">
        <v>125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7" t="s">
        <v>79</v>
      </c>
      <c r="BK302" s="185">
        <f>ROUND(I302*H302,2)</f>
        <v>0</v>
      </c>
      <c r="BL302" s="17" t="s">
        <v>132</v>
      </c>
      <c r="BM302" s="184" t="s">
        <v>331</v>
      </c>
    </row>
    <row r="303" spans="1:65" s="2" customFormat="1" ht="10.199999999999999">
      <c r="A303" s="34"/>
      <c r="B303" s="35"/>
      <c r="C303" s="36"/>
      <c r="D303" s="186" t="s">
        <v>134</v>
      </c>
      <c r="E303" s="36"/>
      <c r="F303" s="187" t="s">
        <v>170</v>
      </c>
      <c r="G303" s="36"/>
      <c r="H303" s="36"/>
      <c r="I303" s="188"/>
      <c r="J303" s="36"/>
      <c r="K303" s="36"/>
      <c r="L303" s="39"/>
      <c r="M303" s="189"/>
      <c r="N303" s="190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134</v>
      </c>
      <c r="AU303" s="17" t="s">
        <v>84</v>
      </c>
    </row>
    <row r="304" spans="1:65" s="14" customFormat="1" ht="10.199999999999999">
      <c r="B304" s="202"/>
      <c r="C304" s="203"/>
      <c r="D304" s="193" t="s">
        <v>136</v>
      </c>
      <c r="E304" s="204" t="s">
        <v>19</v>
      </c>
      <c r="F304" s="205" t="s">
        <v>329</v>
      </c>
      <c r="G304" s="203"/>
      <c r="H304" s="206">
        <v>155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136</v>
      </c>
      <c r="AU304" s="212" t="s">
        <v>84</v>
      </c>
      <c r="AV304" s="14" t="s">
        <v>84</v>
      </c>
      <c r="AW304" s="14" t="s">
        <v>34</v>
      </c>
      <c r="AX304" s="14" t="s">
        <v>74</v>
      </c>
      <c r="AY304" s="212" t="s">
        <v>125</v>
      </c>
    </row>
    <row r="305" spans="1:65" s="15" customFormat="1" ht="10.199999999999999">
      <c r="B305" s="213"/>
      <c r="C305" s="214"/>
      <c r="D305" s="193" t="s">
        <v>136</v>
      </c>
      <c r="E305" s="215" t="s">
        <v>19</v>
      </c>
      <c r="F305" s="216" t="s">
        <v>141</v>
      </c>
      <c r="G305" s="214"/>
      <c r="H305" s="217">
        <v>155</v>
      </c>
      <c r="I305" s="218"/>
      <c r="J305" s="214"/>
      <c r="K305" s="214"/>
      <c r="L305" s="219"/>
      <c r="M305" s="220"/>
      <c r="N305" s="221"/>
      <c r="O305" s="221"/>
      <c r="P305" s="221"/>
      <c r="Q305" s="221"/>
      <c r="R305" s="221"/>
      <c r="S305" s="221"/>
      <c r="T305" s="222"/>
      <c r="AT305" s="223" t="s">
        <v>136</v>
      </c>
      <c r="AU305" s="223" t="s">
        <v>84</v>
      </c>
      <c r="AV305" s="15" t="s">
        <v>132</v>
      </c>
      <c r="AW305" s="15" t="s">
        <v>34</v>
      </c>
      <c r="AX305" s="15" t="s">
        <v>79</v>
      </c>
      <c r="AY305" s="223" t="s">
        <v>125</v>
      </c>
    </row>
    <row r="306" spans="1:65" s="2" customFormat="1" ht="24.15" customHeight="1">
      <c r="A306" s="34"/>
      <c r="B306" s="35"/>
      <c r="C306" s="173" t="s">
        <v>332</v>
      </c>
      <c r="D306" s="173" t="s">
        <v>127</v>
      </c>
      <c r="E306" s="174" t="s">
        <v>181</v>
      </c>
      <c r="F306" s="175" t="s">
        <v>182</v>
      </c>
      <c r="G306" s="176" t="s">
        <v>161</v>
      </c>
      <c r="H306" s="177">
        <v>155</v>
      </c>
      <c r="I306" s="178"/>
      <c r="J306" s="179">
        <f>ROUND(I306*H306,2)</f>
        <v>0</v>
      </c>
      <c r="K306" s="175" t="s">
        <v>131</v>
      </c>
      <c r="L306" s="39"/>
      <c r="M306" s="180" t="s">
        <v>19</v>
      </c>
      <c r="N306" s="181" t="s">
        <v>45</v>
      </c>
      <c r="O306" s="64"/>
      <c r="P306" s="182">
        <f>O306*H306</f>
        <v>0</v>
      </c>
      <c r="Q306" s="182">
        <v>0</v>
      </c>
      <c r="R306" s="182">
        <f>Q306*H306</f>
        <v>0</v>
      </c>
      <c r="S306" s="182">
        <v>0</v>
      </c>
      <c r="T306" s="18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4" t="s">
        <v>132</v>
      </c>
      <c r="AT306" s="184" t="s">
        <v>127</v>
      </c>
      <c r="AU306" s="184" t="s">
        <v>84</v>
      </c>
      <c r="AY306" s="17" t="s">
        <v>125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7" t="s">
        <v>79</v>
      </c>
      <c r="BK306" s="185">
        <f>ROUND(I306*H306,2)</f>
        <v>0</v>
      </c>
      <c r="BL306" s="17" t="s">
        <v>132</v>
      </c>
      <c r="BM306" s="184" t="s">
        <v>333</v>
      </c>
    </row>
    <row r="307" spans="1:65" s="2" customFormat="1" ht="10.199999999999999">
      <c r="A307" s="34"/>
      <c r="B307" s="35"/>
      <c r="C307" s="36"/>
      <c r="D307" s="186" t="s">
        <v>134</v>
      </c>
      <c r="E307" s="36"/>
      <c r="F307" s="187" t="s">
        <v>184</v>
      </c>
      <c r="G307" s="36"/>
      <c r="H307" s="36"/>
      <c r="I307" s="188"/>
      <c r="J307" s="36"/>
      <c r="K307" s="36"/>
      <c r="L307" s="39"/>
      <c r="M307" s="189"/>
      <c r="N307" s="190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134</v>
      </c>
      <c r="AU307" s="17" t="s">
        <v>84</v>
      </c>
    </row>
    <row r="308" spans="1:65" s="14" customFormat="1" ht="10.199999999999999">
      <c r="B308" s="202"/>
      <c r="C308" s="203"/>
      <c r="D308" s="193" t="s">
        <v>136</v>
      </c>
      <c r="E308" s="204" t="s">
        <v>19</v>
      </c>
      <c r="F308" s="205" t="s">
        <v>329</v>
      </c>
      <c r="G308" s="203"/>
      <c r="H308" s="206">
        <v>155</v>
      </c>
      <c r="I308" s="207"/>
      <c r="J308" s="203"/>
      <c r="K308" s="203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136</v>
      </c>
      <c r="AU308" s="212" t="s">
        <v>84</v>
      </c>
      <c r="AV308" s="14" t="s">
        <v>84</v>
      </c>
      <c r="AW308" s="14" t="s">
        <v>34</v>
      </c>
      <c r="AX308" s="14" t="s">
        <v>74</v>
      </c>
      <c r="AY308" s="212" t="s">
        <v>125</v>
      </c>
    </row>
    <row r="309" spans="1:65" s="15" customFormat="1" ht="10.199999999999999">
      <c r="B309" s="213"/>
      <c r="C309" s="214"/>
      <c r="D309" s="193" t="s">
        <v>136</v>
      </c>
      <c r="E309" s="215" t="s">
        <v>19</v>
      </c>
      <c r="F309" s="216" t="s">
        <v>141</v>
      </c>
      <c r="G309" s="214"/>
      <c r="H309" s="217">
        <v>155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136</v>
      </c>
      <c r="AU309" s="223" t="s">
        <v>84</v>
      </c>
      <c r="AV309" s="15" t="s">
        <v>132</v>
      </c>
      <c r="AW309" s="15" t="s">
        <v>34</v>
      </c>
      <c r="AX309" s="15" t="s">
        <v>79</v>
      </c>
      <c r="AY309" s="223" t="s">
        <v>125</v>
      </c>
    </row>
    <row r="310" spans="1:65" s="12" customFormat="1" ht="22.8" customHeight="1">
      <c r="B310" s="157"/>
      <c r="C310" s="158"/>
      <c r="D310" s="159" t="s">
        <v>73</v>
      </c>
      <c r="E310" s="171" t="s">
        <v>194</v>
      </c>
      <c r="F310" s="171" t="s">
        <v>334</v>
      </c>
      <c r="G310" s="158"/>
      <c r="H310" s="158"/>
      <c r="I310" s="161"/>
      <c r="J310" s="172">
        <f>BK310</f>
        <v>0</v>
      </c>
      <c r="K310" s="158"/>
      <c r="L310" s="163"/>
      <c r="M310" s="164"/>
      <c r="N310" s="165"/>
      <c r="O310" s="165"/>
      <c r="P310" s="166">
        <f>SUM(P311:P330)</f>
        <v>0</v>
      </c>
      <c r="Q310" s="165"/>
      <c r="R310" s="166">
        <f>SUM(R311:R330)</f>
        <v>0</v>
      </c>
      <c r="S310" s="165"/>
      <c r="T310" s="167">
        <f>SUM(T311:T330)</f>
        <v>0</v>
      </c>
      <c r="AR310" s="168" t="s">
        <v>79</v>
      </c>
      <c r="AT310" s="169" t="s">
        <v>73</v>
      </c>
      <c r="AU310" s="169" t="s">
        <v>79</v>
      </c>
      <c r="AY310" s="168" t="s">
        <v>125</v>
      </c>
      <c r="BK310" s="170">
        <f>SUM(BK311:BK330)</f>
        <v>0</v>
      </c>
    </row>
    <row r="311" spans="1:65" s="2" customFormat="1" ht="24.15" customHeight="1">
      <c r="A311" s="34"/>
      <c r="B311" s="35"/>
      <c r="C311" s="173" t="s">
        <v>335</v>
      </c>
      <c r="D311" s="173" t="s">
        <v>127</v>
      </c>
      <c r="E311" s="174" t="s">
        <v>336</v>
      </c>
      <c r="F311" s="175" t="s">
        <v>337</v>
      </c>
      <c r="G311" s="176" t="s">
        <v>161</v>
      </c>
      <c r="H311" s="177">
        <v>48</v>
      </c>
      <c r="I311" s="178"/>
      <c r="J311" s="179">
        <f>ROUND(I311*H311,2)</f>
        <v>0</v>
      </c>
      <c r="K311" s="175" t="s">
        <v>131</v>
      </c>
      <c r="L311" s="39"/>
      <c r="M311" s="180" t="s">
        <v>19</v>
      </c>
      <c r="N311" s="181" t="s">
        <v>45</v>
      </c>
      <c r="O311" s="64"/>
      <c r="P311" s="182">
        <f>O311*H311</f>
        <v>0</v>
      </c>
      <c r="Q311" s="182">
        <v>0</v>
      </c>
      <c r="R311" s="182">
        <f>Q311*H311</f>
        <v>0</v>
      </c>
      <c r="S311" s="182">
        <v>0</v>
      </c>
      <c r="T311" s="18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4" t="s">
        <v>132</v>
      </c>
      <c r="AT311" s="184" t="s">
        <v>127</v>
      </c>
      <c r="AU311" s="184" t="s">
        <v>84</v>
      </c>
      <c r="AY311" s="17" t="s">
        <v>125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7" t="s">
        <v>79</v>
      </c>
      <c r="BK311" s="185">
        <f>ROUND(I311*H311,2)</f>
        <v>0</v>
      </c>
      <c r="BL311" s="17" t="s">
        <v>132</v>
      </c>
      <c r="BM311" s="184" t="s">
        <v>338</v>
      </c>
    </row>
    <row r="312" spans="1:65" s="2" customFormat="1" ht="10.199999999999999">
      <c r="A312" s="34"/>
      <c r="B312" s="35"/>
      <c r="C312" s="36"/>
      <c r="D312" s="186" t="s">
        <v>134</v>
      </c>
      <c r="E312" s="36"/>
      <c r="F312" s="187" t="s">
        <v>339</v>
      </c>
      <c r="G312" s="36"/>
      <c r="H312" s="36"/>
      <c r="I312" s="188"/>
      <c r="J312" s="36"/>
      <c r="K312" s="36"/>
      <c r="L312" s="39"/>
      <c r="M312" s="189"/>
      <c r="N312" s="190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134</v>
      </c>
      <c r="AU312" s="17" t="s">
        <v>84</v>
      </c>
    </row>
    <row r="313" spans="1:65" s="13" customFormat="1" ht="10.199999999999999">
      <c r="B313" s="191"/>
      <c r="C313" s="192"/>
      <c r="D313" s="193" t="s">
        <v>136</v>
      </c>
      <c r="E313" s="194" t="s">
        <v>19</v>
      </c>
      <c r="F313" s="195" t="s">
        <v>205</v>
      </c>
      <c r="G313" s="192"/>
      <c r="H313" s="194" t="s">
        <v>19</v>
      </c>
      <c r="I313" s="196"/>
      <c r="J313" s="192"/>
      <c r="K313" s="192"/>
      <c r="L313" s="197"/>
      <c r="M313" s="198"/>
      <c r="N313" s="199"/>
      <c r="O313" s="199"/>
      <c r="P313" s="199"/>
      <c r="Q313" s="199"/>
      <c r="R313" s="199"/>
      <c r="S313" s="199"/>
      <c r="T313" s="200"/>
      <c r="AT313" s="201" t="s">
        <v>136</v>
      </c>
      <c r="AU313" s="201" t="s">
        <v>84</v>
      </c>
      <c r="AV313" s="13" t="s">
        <v>79</v>
      </c>
      <c r="AW313" s="13" t="s">
        <v>34</v>
      </c>
      <c r="AX313" s="13" t="s">
        <v>74</v>
      </c>
      <c r="AY313" s="201" t="s">
        <v>125</v>
      </c>
    </row>
    <row r="314" spans="1:65" s="14" customFormat="1" ht="10.199999999999999">
      <c r="B314" s="202"/>
      <c r="C314" s="203"/>
      <c r="D314" s="193" t="s">
        <v>136</v>
      </c>
      <c r="E314" s="204" t="s">
        <v>19</v>
      </c>
      <c r="F314" s="205" t="s">
        <v>340</v>
      </c>
      <c r="G314" s="203"/>
      <c r="H314" s="206">
        <v>48</v>
      </c>
      <c r="I314" s="207"/>
      <c r="J314" s="203"/>
      <c r="K314" s="203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136</v>
      </c>
      <c r="AU314" s="212" t="s">
        <v>84</v>
      </c>
      <c r="AV314" s="14" t="s">
        <v>84</v>
      </c>
      <c r="AW314" s="14" t="s">
        <v>34</v>
      </c>
      <c r="AX314" s="14" t="s">
        <v>74</v>
      </c>
      <c r="AY314" s="212" t="s">
        <v>125</v>
      </c>
    </row>
    <row r="315" spans="1:65" s="15" customFormat="1" ht="10.199999999999999">
      <c r="B315" s="213"/>
      <c r="C315" s="214"/>
      <c r="D315" s="193" t="s">
        <v>136</v>
      </c>
      <c r="E315" s="215" t="s">
        <v>19</v>
      </c>
      <c r="F315" s="216" t="s">
        <v>141</v>
      </c>
      <c r="G315" s="214"/>
      <c r="H315" s="217">
        <v>48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136</v>
      </c>
      <c r="AU315" s="223" t="s">
        <v>84</v>
      </c>
      <c r="AV315" s="15" t="s">
        <v>132</v>
      </c>
      <c r="AW315" s="15" t="s">
        <v>34</v>
      </c>
      <c r="AX315" s="15" t="s">
        <v>79</v>
      </c>
      <c r="AY315" s="223" t="s">
        <v>125</v>
      </c>
    </row>
    <row r="316" spans="1:65" s="2" customFormat="1" ht="24.15" customHeight="1">
      <c r="A316" s="34"/>
      <c r="B316" s="35"/>
      <c r="C316" s="173" t="s">
        <v>341</v>
      </c>
      <c r="D316" s="173" t="s">
        <v>127</v>
      </c>
      <c r="E316" s="174" t="s">
        <v>342</v>
      </c>
      <c r="F316" s="175" t="s">
        <v>343</v>
      </c>
      <c r="G316" s="176" t="s">
        <v>161</v>
      </c>
      <c r="H316" s="177">
        <v>68</v>
      </c>
      <c r="I316" s="178"/>
      <c r="J316" s="179">
        <f>ROUND(I316*H316,2)</f>
        <v>0</v>
      </c>
      <c r="K316" s="175" t="s">
        <v>131</v>
      </c>
      <c r="L316" s="39"/>
      <c r="M316" s="180" t="s">
        <v>19</v>
      </c>
      <c r="N316" s="181" t="s">
        <v>45</v>
      </c>
      <c r="O316" s="64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4" t="s">
        <v>132</v>
      </c>
      <c r="AT316" s="184" t="s">
        <v>127</v>
      </c>
      <c r="AU316" s="184" t="s">
        <v>84</v>
      </c>
      <c r="AY316" s="17" t="s">
        <v>125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7" t="s">
        <v>79</v>
      </c>
      <c r="BK316" s="185">
        <f>ROUND(I316*H316,2)</f>
        <v>0</v>
      </c>
      <c r="BL316" s="17" t="s">
        <v>132</v>
      </c>
      <c r="BM316" s="184" t="s">
        <v>344</v>
      </c>
    </row>
    <row r="317" spans="1:65" s="2" customFormat="1" ht="10.199999999999999">
      <c r="A317" s="34"/>
      <c r="B317" s="35"/>
      <c r="C317" s="36"/>
      <c r="D317" s="186" t="s">
        <v>134</v>
      </c>
      <c r="E317" s="36"/>
      <c r="F317" s="187" t="s">
        <v>345</v>
      </c>
      <c r="G317" s="36"/>
      <c r="H317" s="36"/>
      <c r="I317" s="188"/>
      <c r="J317" s="36"/>
      <c r="K317" s="36"/>
      <c r="L317" s="39"/>
      <c r="M317" s="189"/>
      <c r="N317" s="190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134</v>
      </c>
      <c r="AU317" s="17" t="s">
        <v>84</v>
      </c>
    </row>
    <row r="318" spans="1:65" s="13" customFormat="1" ht="10.199999999999999">
      <c r="B318" s="191"/>
      <c r="C318" s="192"/>
      <c r="D318" s="193" t="s">
        <v>136</v>
      </c>
      <c r="E318" s="194" t="s">
        <v>19</v>
      </c>
      <c r="F318" s="195" t="s">
        <v>205</v>
      </c>
      <c r="G318" s="192"/>
      <c r="H318" s="194" t="s">
        <v>19</v>
      </c>
      <c r="I318" s="196"/>
      <c r="J318" s="192"/>
      <c r="K318" s="192"/>
      <c r="L318" s="197"/>
      <c r="M318" s="198"/>
      <c r="N318" s="199"/>
      <c r="O318" s="199"/>
      <c r="P318" s="199"/>
      <c r="Q318" s="199"/>
      <c r="R318" s="199"/>
      <c r="S318" s="199"/>
      <c r="T318" s="200"/>
      <c r="AT318" s="201" t="s">
        <v>136</v>
      </c>
      <c r="AU318" s="201" t="s">
        <v>84</v>
      </c>
      <c r="AV318" s="13" t="s">
        <v>79</v>
      </c>
      <c r="AW318" s="13" t="s">
        <v>34</v>
      </c>
      <c r="AX318" s="13" t="s">
        <v>74</v>
      </c>
      <c r="AY318" s="201" t="s">
        <v>125</v>
      </c>
    </row>
    <row r="319" spans="1:65" s="14" customFormat="1" ht="10.199999999999999">
      <c r="B319" s="202"/>
      <c r="C319" s="203"/>
      <c r="D319" s="193" t="s">
        <v>136</v>
      </c>
      <c r="E319" s="204" t="s">
        <v>19</v>
      </c>
      <c r="F319" s="205" t="s">
        <v>346</v>
      </c>
      <c r="G319" s="203"/>
      <c r="H319" s="206">
        <v>68</v>
      </c>
      <c r="I319" s="207"/>
      <c r="J319" s="203"/>
      <c r="K319" s="203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136</v>
      </c>
      <c r="AU319" s="212" t="s">
        <v>84</v>
      </c>
      <c r="AV319" s="14" t="s">
        <v>84</v>
      </c>
      <c r="AW319" s="14" t="s">
        <v>34</v>
      </c>
      <c r="AX319" s="14" t="s">
        <v>74</v>
      </c>
      <c r="AY319" s="212" t="s">
        <v>125</v>
      </c>
    </row>
    <row r="320" spans="1:65" s="15" customFormat="1" ht="10.199999999999999">
      <c r="B320" s="213"/>
      <c r="C320" s="214"/>
      <c r="D320" s="193" t="s">
        <v>136</v>
      </c>
      <c r="E320" s="215" t="s">
        <v>19</v>
      </c>
      <c r="F320" s="216" t="s">
        <v>141</v>
      </c>
      <c r="G320" s="214"/>
      <c r="H320" s="217">
        <v>68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136</v>
      </c>
      <c r="AU320" s="223" t="s">
        <v>84</v>
      </c>
      <c r="AV320" s="15" t="s">
        <v>132</v>
      </c>
      <c r="AW320" s="15" t="s">
        <v>34</v>
      </c>
      <c r="AX320" s="15" t="s">
        <v>79</v>
      </c>
      <c r="AY320" s="223" t="s">
        <v>125</v>
      </c>
    </row>
    <row r="321" spans="1:65" s="2" customFormat="1" ht="24.15" customHeight="1">
      <c r="A321" s="34"/>
      <c r="B321" s="35"/>
      <c r="C321" s="173" t="s">
        <v>347</v>
      </c>
      <c r="D321" s="173" t="s">
        <v>127</v>
      </c>
      <c r="E321" s="174" t="s">
        <v>336</v>
      </c>
      <c r="F321" s="175" t="s">
        <v>337</v>
      </c>
      <c r="G321" s="176" t="s">
        <v>161</v>
      </c>
      <c r="H321" s="177">
        <v>68</v>
      </c>
      <c r="I321" s="178"/>
      <c r="J321" s="179">
        <f>ROUND(I321*H321,2)</f>
        <v>0</v>
      </c>
      <c r="K321" s="175" t="s">
        <v>131</v>
      </c>
      <c r="L321" s="39"/>
      <c r="M321" s="180" t="s">
        <v>19</v>
      </c>
      <c r="N321" s="181" t="s">
        <v>45</v>
      </c>
      <c r="O321" s="64"/>
      <c r="P321" s="182">
        <f>O321*H321</f>
        <v>0</v>
      </c>
      <c r="Q321" s="182">
        <v>0</v>
      </c>
      <c r="R321" s="182">
        <f>Q321*H321</f>
        <v>0</v>
      </c>
      <c r="S321" s="182">
        <v>0</v>
      </c>
      <c r="T321" s="18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4" t="s">
        <v>132</v>
      </c>
      <c r="AT321" s="184" t="s">
        <v>127</v>
      </c>
      <c r="AU321" s="184" t="s">
        <v>84</v>
      </c>
      <c r="AY321" s="17" t="s">
        <v>125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7" t="s">
        <v>79</v>
      </c>
      <c r="BK321" s="185">
        <f>ROUND(I321*H321,2)</f>
        <v>0</v>
      </c>
      <c r="BL321" s="17" t="s">
        <v>132</v>
      </c>
      <c r="BM321" s="184" t="s">
        <v>348</v>
      </c>
    </row>
    <row r="322" spans="1:65" s="2" customFormat="1" ht="10.199999999999999">
      <c r="A322" s="34"/>
      <c r="B322" s="35"/>
      <c r="C322" s="36"/>
      <c r="D322" s="186" t="s">
        <v>134</v>
      </c>
      <c r="E322" s="36"/>
      <c r="F322" s="187" t="s">
        <v>339</v>
      </c>
      <c r="G322" s="36"/>
      <c r="H322" s="36"/>
      <c r="I322" s="188"/>
      <c r="J322" s="36"/>
      <c r="K322" s="36"/>
      <c r="L322" s="39"/>
      <c r="M322" s="189"/>
      <c r="N322" s="190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134</v>
      </c>
      <c r="AU322" s="17" t="s">
        <v>84</v>
      </c>
    </row>
    <row r="323" spans="1:65" s="13" customFormat="1" ht="10.199999999999999">
      <c r="B323" s="191"/>
      <c r="C323" s="192"/>
      <c r="D323" s="193" t="s">
        <v>136</v>
      </c>
      <c r="E323" s="194" t="s">
        <v>19</v>
      </c>
      <c r="F323" s="195" t="s">
        <v>205</v>
      </c>
      <c r="G323" s="192"/>
      <c r="H323" s="194" t="s">
        <v>19</v>
      </c>
      <c r="I323" s="196"/>
      <c r="J323" s="192"/>
      <c r="K323" s="192"/>
      <c r="L323" s="197"/>
      <c r="M323" s="198"/>
      <c r="N323" s="199"/>
      <c r="O323" s="199"/>
      <c r="P323" s="199"/>
      <c r="Q323" s="199"/>
      <c r="R323" s="199"/>
      <c r="S323" s="199"/>
      <c r="T323" s="200"/>
      <c r="AT323" s="201" t="s">
        <v>136</v>
      </c>
      <c r="AU323" s="201" t="s">
        <v>84</v>
      </c>
      <c r="AV323" s="13" t="s">
        <v>79</v>
      </c>
      <c r="AW323" s="13" t="s">
        <v>34</v>
      </c>
      <c r="AX323" s="13" t="s">
        <v>74</v>
      </c>
      <c r="AY323" s="201" t="s">
        <v>125</v>
      </c>
    </row>
    <row r="324" spans="1:65" s="14" customFormat="1" ht="10.199999999999999">
      <c r="B324" s="202"/>
      <c r="C324" s="203"/>
      <c r="D324" s="193" t="s">
        <v>136</v>
      </c>
      <c r="E324" s="204" t="s">
        <v>19</v>
      </c>
      <c r="F324" s="205" t="s">
        <v>346</v>
      </c>
      <c r="G324" s="203"/>
      <c r="H324" s="206">
        <v>68</v>
      </c>
      <c r="I324" s="207"/>
      <c r="J324" s="203"/>
      <c r="K324" s="203"/>
      <c r="L324" s="208"/>
      <c r="M324" s="209"/>
      <c r="N324" s="210"/>
      <c r="O324" s="210"/>
      <c r="P324" s="210"/>
      <c r="Q324" s="210"/>
      <c r="R324" s="210"/>
      <c r="S324" s="210"/>
      <c r="T324" s="211"/>
      <c r="AT324" s="212" t="s">
        <v>136</v>
      </c>
      <c r="AU324" s="212" t="s">
        <v>84</v>
      </c>
      <c r="AV324" s="14" t="s">
        <v>84</v>
      </c>
      <c r="AW324" s="14" t="s">
        <v>34</v>
      </c>
      <c r="AX324" s="14" t="s">
        <v>74</v>
      </c>
      <c r="AY324" s="212" t="s">
        <v>125</v>
      </c>
    </row>
    <row r="325" spans="1:65" s="15" customFormat="1" ht="10.199999999999999">
      <c r="B325" s="213"/>
      <c r="C325" s="214"/>
      <c r="D325" s="193" t="s">
        <v>136</v>
      </c>
      <c r="E325" s="215" t="s">
        <v>19</v>
      </c>
      <c r="F325" s="216" t="s">
        <v>141</v>
      </c>
      <c r="G325" s="214"/>
      <c r="H325" s="217">
        <v>68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136</v>
      </c>
      <c r="AU325" s="223" t="s">
        <v>84</v>
      </c>
      <c r="AV325" s="15" t="s">
        <v>132</v>
      </c>
      <c r="AW325" s="15" t="s">
        <v>34</v>
      </c>
      <c r="AX325" s="15" t="s">
        <v>79</v>
      </c>
      <c r="AY325" s="223" t="s">
        <v>125</v>
      </c>
    </row>
    <row r="326" spans="1:65" s="2" customFormat="1" ht="24.15" customHeight="1">
      <c r="A326" s="34"/>
      <c r="B326" s="35"/>
      <c r="C326" s="173" t="s">
        <v>349</v>
      </c>
      <c r="D326" s="173" t="s">
        <v>127</v>
      </c>
      <c r="E326" s="174" t="s">
        <v>350</v>
      </c>
      <c r="F326" s="175" t="s">
        <v>351</v>
      </c>
      <c r="G326" s="176" t="s">
        <v>161</v>
      </c>
      <c r="H326" s="177">
        <v>13</v>
      </c>
      <c r="I326" s="178"/>
      <c r="J326" s="179">
        <f>ROUND(I326*H326,2)</f>
        <v>0</v>
      </c>
      <c r="K326" s="175" t="s">
        <v>131</v>
      </c>
      <c r="L326" s="39"/>
      <c r="M326" s="180" t="s">
        <v>19</v>
      </c>
      <c r="N326" s="181" t="s">
        <v>45</v>
      </c>
      <c r="O326" s="64"/>
      <c r="P326" s="182">
        <f>O326*H326</f>
        <v>0</v>
      </c>
      <c r="Q326" s="182">
        <v>0</v>
      </c>
      <c r="R326" s="182">
        <f>Q326*H326</f>
        <v>0</v>
      </c>
      <c r="S326" s="182">
        <v>0</v>
      </c>
      <c r="T326" s="18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4" t="s">
        <v>132</v>
      </c>
      <c r="AT326" s="184" t="s">
        <v>127</v>
      </c>
      <c r="AU326" s="184" t="s">
        <v>84</v>
      </c>
      <c r="AY326" s="17" t="s">
        <v>125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7" t="s">
        <v>79</v>
      </c>
      <c r="BK326" s="185">
        <f>ROUND(I326*H326,2)</f>
        <v>0</v>
      </c>
      <c r="BL326" s="17" t="s">
        <v>132</v>
      </c>
      <c r="BM326" s="184" t="s">
        <v>352</v>
      </c>
    </row>
    <row r="327" spans="1:65" s="2" customFormat="1" ht="10.199999999999999">
      <c r="A327" s="34"/>
      <c r="B327" s="35"/>
      <c r="C327" s="36"/>
      <c r="D327" s="186" t="s">
        <v>134</v>
      </c>
      <c r="E327" s="36"/>
      <c r="F327" s="187" t="s">
        <v>353</v>
      </c>
      <c r="G327" s="36"/>
      <c r="H327" s="36"/>
      <c r="I327" s="188"/>
      <c r="J327" s="36"/>
      <c r="K327" s="36"/>
      <c r="L327" s="39"/>
      <c r="M327" s="189"/>
      <c r="N327" s="190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134</v>
      </c>
      <c r="AU327" s="17" t="s">
        <v>84</v>
      </c>
    </row>
    <row r="328" spans="1:65" s="13" customFormat="1" ht="10.199999999999999">
      <c r="B328" s="191"/>
      <c r="C328" s="192"/>
      <c r="D328" s="193" t="s">
        <v>136</v>
      </c>
      <c r="E328" s="194" t="s">
        <v>19</v>
      </c>
      <c r="F328" s="195" t="s">
        <v>205</v>
      </c>
      <c r="G328" s="192"/>
      <c r="H328" s="194" t="s">
        <v>19</v>
      </c>
      <c r="I328" s="196"/>
      <c r="J328" s="192"/>
      <c r="K328" s="192"/>
      <c r="L328" s="197"/>
      <c r="M328" s="198"/>
      <c r="N328" s="199"/>
      <c r="O328" s="199"/>
      <c r="P328" s="199"/>
      <c r="Q328" s="199"/>
      <c r="R328" s="199"/>
      <c r="S328" s="199"/>
      <c r="T328" s="200"/>
      <c r="AT328" s="201" t="s">
        <v>136</v>
      </c>
      <c r="AU328" s="201" t="s">
        <v>84</v>
      </c>
      <c r="AV328" s="13" t="s">
        <v>79</v>
      </c>
      <c r="AW328" s="13" t="s">
        <v>34</v>
      </c>
      <c r="AX328" s="13" t="s">
        <v>74</v>
      </c>
      <c r="AY328" s="201" t="s">
        <v>125</v>
      </c>
    </row>
    <row r="329" spans="1:65" s="14" customFormat="1" ht="10.199999999999999">
      <c r="B329" s="202"/>
      <c r="C329" s="203"/>
      <c r="D329" s="193" t="s">
        <v>136</v>
      </c>
      <c r="E329" s="204" t="s">
        <v>19</v>
      </c>
      <c r="F329" s="205" t="s">
        <v>354</v>
      </c>
      <c r="G329" s="203"/>
      <c r="H329" s="206">
        <v>13</v>
      </c>
      <c r="I329" s="207"/>
      <c r="J329" s="203"/>
      <c r="K329" s="203"/>
      <c r="L329" s="208"/>
      <c r="M329" s="209"/>
      <c r="N329" s="210"/>
      <c r="O329" s="210"/>
      <c r="P329" s="210"/>
      <c r="Q329" s="210"/>
      <c r="R329" s="210"/>
      <c r="S329" s="210"/>
      <c r="T329" s="211"/>
      <c r="AT329" s="212" t="s">
        <v>136</v>
      </c>
      <c r="AU329" s="212" t="s">
        <v>84</v>
      </c>
      <c r="AV329" s="14" t="s">
        <v>84</v>
      </c>
      <c r="AW329" s="14" t="s">
        <v>34</v>
      </c>
      <c r="AX329" s="14" t="s">
        <v>74</v>
      </c>
      <c r="AY329" s="212" t="s">
        <v>125</v>
      </c>
    </row>
    <row r="330" spans="1:65" s="15" customFormat="1" ht="10.199999999999999">
      <c r="B330" s="213"/>
      <c r="C330" s="214"/>
      <c r="D330" s="193" t="s">
        <v>136</v>
      </c>
      <c r="E330" s="215" t="s">
        <v>19</v>
      </c>
      <c r="F330" s="216" t="s">
        <v>141</v>
      </c>
      <c r="G330" s="214"/>
      <c r="H330" s="217">
        <v>13</v>
      </c>
      <c r="I330" s="218"/>
      <c r="J330" s="214"/>
      <c r="K330" s="214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136</v>
      </c>
      <c r="AU330" s="223" t="s">
        <v>84</v>
      </c>
      <c r="AV330" s="15" t="s">
        <v>132</v>
      </c>
      <c r="AW330" s="15" t="s">
        <v>34</v>
      </c>
      <c r="AX330" s="15" t="s">
        <v>79</v>
      </c>
      <c r="AY330" s="223" t="s">
        <v>125</v>
      </c>
    </row>
    <row r="331" spans="1:65" s="12" customFormat="1" ht="22.8" customHeight="1">
      <c r="B331" s="157"/>
      <c r="C331" s="158"/>
      <c r="D331" s="159" t="s">
        <v>73</v>
      </c>
      <c r="E331" s="171" t="s">
        <v>196</v>
      </c>
      <c r="F331" s="171" t="s">
        <v>355</v>
      </c>
      <c r="G331" s="158"/>
      <c r="H331" s="158"/>
      <c r="I331" s="161"/>
      <c r="J331" s="172">
        <f>BK331</f>
        <v>0</v>
      </c>
      <c r="K331" s="158"/>
      <c r="L331" s="163"/>
      <c r="M331" s="164"/>
      <c r="N331" s="165"/>
      <c r="O331" s="165"/>
      <c r="P331" s="166">
        <f>SUM(P332:P373)</f>
        <v>0</v>
      </c>
      <c r="Q331" s="165"/>
      <c r="R331" s="166">
        <f>SUM(R332:R373)</f>
        <v>13.279594999999999</v>
      </c>
      <c r="S331" s="165"/>
      <c r="T331" s="167">
        <f>SUM(T332:T373)</f>
        <v>0</v>
      </c>
      <c r="AR331" s="168" t="s">
        <v>79</v>
      </c>
      <c r="AT331" s="169" t="s">
        <v>73</v>
      </c>
      <c r="AU331" s="169" t="s">
        <v>79</v>
      </c>
      <c r="AY331" s="168" t="s">
        <v>125</v>
      </c>
      <c r="BK331" s="170">
        <f>SUM(BK332:BK373)</f>
        <v>0</v>
      </c>
    </row>
    <row r="332" spans="1:65" s="2" customFormat="1" ht="16.5" customHeight="1">
      <c r="A332" s="34"/>
      <c r="B332" s="35"/>
      <c r="C332" s="173" t="s">
        <v>356</v>
      </c>
      <c r="D332" s="173" t="s">
        <v>127</v>
      </c>
      <c r="E332" s="174" t="s">
        <v>357</v>
      </c>
      <c r="F332" s="175" t="s">
        <v>358</v>
      </c>
      <c r="G332" s="176" t="s">
        <v>359</v>
      </c>
      <c r="H332" s="177">
        <v>20</v>
      </c>
      <c r="I332" s="178"/>
      <c r="J332" s="179">
        <f>ROUND(I332*H332,2)</f>
        <v>0</v>
      </c>
      <c r="K332" s="175" t="s">
        <v>131</v>
      </c>
      <c r="L332" s="39"/>
      <c r="M332" s="180" t="s">
        <v>19</v>
      </c>
      <c r="N332" s="181" t="s">
        <v>45</v>
      </c>
      <c r="O332" s="64"/>
      <c r="P332" s="182">
        <f>O332*H332</f>
        <v>0</v>
      </c>
      <c r="Q332" s="182">
        <v>0.11241</v>
      </c>
      <c r="R332" s="182">
        <f>Q332*H332</f>
        <v>2.2481999999999998</v>
      </c>
      <c r="S332" s="182">
        <v>0</v>
      </c>
      <c r="T332" s="18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4" t="s">
        <v>132</v>
      </c>
      <c r="AT332" s="184" t="s">
        <v>127</v>
      </c>
      <c r="AU332" s="184" t="s">
        <v>84</v>
      </c>
      <c r="AY332" s="17" t="s">
        <v>125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7" t="s">
        <v>79</v>
      </c>
      <c r="BK332" s="185">
        <f>ROUND(I332*H332,2)</f>
        <v>0</v>
      </c>
      <c r="BL332" s="17" t="s">
        <v>132</v>
      </c>
      <c r="BM332" s="184" t="s">
        <v>360</v>
      </c>
    </row>
    <row r="333" spans="1:65" s="2" customFormat="1" ht="10.199999999999999">
      <c r="A333" s="34"/>
      <c r="B333" s="35"/>
      <c r="C333" s="36"/>
      <c r="D333" s="186" t="s">
        <v>134</v>
      </c>
      <c r="E333" s="36"/>
      <c r="F333" s="187" t="s">
        <v>361</v>
      </c>
      <c r="G333" s="36"/>
      <c r="H333" s="36"/>
      <c r="I333" s="188"/>
      <c r="J333" s="36"/>
      <c r="K333" s="36"/>
      <c r="L333" s="39"/>
      <c r="M333" s="189"/>
      <c r="N333" s="190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134</v>
      </c>
      <c r="AU333" s="17" t="s">
        <v>84</v>
      </c>
    </row>
    <row r="334" spans="1:65" s="14" customFormat="1" ht="10.199999999999999">
      <c r="B334" s="202"/>
      <c r="C334" s="203"/>
      <c r="D334" s="193" t="s">
        <v>136</v>
      </c>
      <c r="E334" s="204" t="s">
        <v>19</v>
      </c>
      <c r="F334" s="205" t="s">
        <v>362</v>
      </c>
      <c r="G334" s="203"/>
      <c r="H334" s="206">
        <v>20</v>
      </c>
      <c r="I334" s="207"/>
      <c r="J334" s="203"/>
      <c r="K334" s="203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136</v>
      </c>
      <c r="AU334" s="212" t="s">
        <v>84</v>
      </c>
      <c r="AV334" s="14" t="s">
        <v>84</v>
      </c>
      <c r="AW334" s="14" t="s">
        <v>34</v>
      </c>
      <c r="AX334" s="14" t="s">
        <v>74</v>
      </c>
      <c r="AY334" s="212" t="s">
        <v>125</v>
      </c>
    </row>
    <row r="335" spans="1:65" s="15" customFormat="1" ht="10.199999999999999">
      <c r="B335" s="213"/>
      <c r="C335" s="214"/>
      <c r="D335" s="193" t="s">
        <v>136</v>
      </c>
      <c r="E335" s="215" t="s">
        <v>19</v>
      </c>
      <c r="F335" s="216" t="s">
        <v>141</v>
      </c>
      <c r="G335" s="214"/>
      <c r="H335" s="217">
        <v>20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136</v>
      </c>
      <c r="AU335" s="223" t="s">
        <v>84</v>
      </c>
      <c r="AV335" s="15" t="s">
        <v>132</v>
      </c>
      <c r="AW335" s="15" t="s">
        <v>34</v>
      </c>
      <c r="AX335" s="15" t="s">
        <v>79</v>
      </c>
      <c r="AY335" s="223" t="s">
        <v>125</v>
      </c>
    </row>
    <row r="336" spans="1:65" s="2" customFormat="1" ht="21.75" customHeight="1">
      <c r="A336" s="34"/>
      <c r="B336" s="35"/>
      <c r="C336" s="173" t="s">
        <v>363</v>
      </c>
      <c r="D336" s="173" t="s">
        <v>127</v>
      </c>
      <c r="E336" s="174" t="s">
        <v>364</v>
      </c>
      <c r="F336" s="175" t="s">
        <v>365</v>
      </c>
      <c r="G336" s="176" t="s">
        <v>359</v>
      </c>
      <c r="H336" s="177">
        <v>169</v>
      </c>
      <c r="I336" s="178"/>
      <c r="J336" s="179">
        <f>ROUND(I336*H336,2)</f>
        <v>0</v>
      </c>
      <c r="K336" s="175" t="s">
        <v>131</v>
      </c>
      <c r="L336" s="39"/>
      <c r="M336" s="180" t="s">
        <v>19</v>
      </c>
      <c r="N336" s="181" t="s">
        <v>45</v>
      </c>
      <c r="O336" s="64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132</v>
      </c>
      <c r="AT336" s="184" t="s">
        <v>127</v>
      </c>
      <c r="AU336" s="184" t="s">
        <v>84</v>
      </c>
      <c r="AY336" s="17" t="s">
        <v>125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7" t="s">
        <v>79</v>
      </c>
      <c r="BK336" s="185">
        <f>ROUND(I336*H336,2)</f>
        <v>0</v>
      </c>
      <c r="BL336" s="17" t="s">
        <v>132</v>
      </c>
      <c r="BM336" s="184" t="s">
        <v>366</v>
      </c>
    </row>
    <row r="337" spans="1:65" s="2" customFormat="1" ht="10.199999999999999">
      <c r="A337" s="34"/>
      <c r="B337" s="35"/>
      <c r="C337" s="36"/>
      <c r="D337" s="186" t="s">
        <v>134</v>
      </c>
      <c r="E337" s="36"/>
      <c r="F337" s="187" t="s">
        <v>367</v>
      </c>
      <c r="G337" s="36"/>
      <c r="H337" s="36"/>
      <c r="I337" s="188"/>
      <c r="J337" s="36"/>
      <c r="K337" s="36"/>
      <c r="L337" s="39"/>
      <c r="M337" s="189"/>
      <c r="N337" s="190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134</v>
      </c>
      <c r="AU337" s="17" t="s">
        <v>84</v>
      </c>
    </row>
    <row r="338" spans="1:65" s="14" customFormat="1" ht="10.199999999999999">
      <c r="B338" s="202"/>
      <c r="C338" s="203"/>
      <c r="D338" s="193" t="s">
        <v>136</v>
      </c>
      <c r="E338" s="204" t="s">
        <v>19</v>
      </c>
      <c r="F338" s="205" t="s">
        <v>368</v>
      </c>
      <c r="G338" s="203"/>
      <c r="H338" s="206">
        <v>141</v>
      </c>
      <c r="I338" s="207"/>
      <c r="J338" s="203"/>
      <c r="K338" s="203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136</v>
      </c>
      <c r="AU338" s="212" t="s">
        <v>84</v>
      </c>
      <c r="AV338" s="14" t="s">
        <v>84</v>
      </c>
      <c r="AW338" s="14" t="s">
        <v>34</v>
      </c>
      <c r="AX338" s="14" t="s">
        <v>74</v>
      </c>
      <c r="AY338" s="212" t="s">
        <v>125</v>
      </c>
    </row>
    <row r="339" spans="1:65" s="14" customFormat="1" ht="10.199999999999999">
      <c r="B339" s="202"/>
      <c r="C339" s="203"/>
      <c r="D339" s="193" t="s">
        <v>136</v>
      </c>
      <c r="E339" s="204" t="s">
        <v>19</v>
      </c>
      <c r="F339" s="205" t="s">
        <v>369</v>
      </c>
      <c r="G339" s="203"/>
      <c r="H339" s="206">
        <v>28</v>
      </c>
      <c r="I339" s="207"/>
      <c r="J339" s="203"/>
      <c r="K339" s="203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136</v>
      </c>
      <c r="AU339" s="212" t="s">
        <v>84</v>
      </c>
      <c r="AV339" s="14" t="s">
        <v>84</v>
      </c>
      <c r="AW339" s="14" t="s">
        <v>34</v>
      </c>
      <c r="AX339" s="14" t="s">
        <v>74</v>
      </c>
      <c r="AY339" s="212" t="s">
        <v>125</v>
      </c>
    </row>
    <row r="340" spans="1:65" s="15" customFormat="1" ht="10.199999999999999">
      <c r="B340" s="213"/>
      <c r="C340" s="214"/>
      <c r="D340" s="193" t="s">
        <v>136</v>
      </c>
      <c r="E340" s="215" t="s">
        <v>19</v>
      </c>
      <c r="F340" s="216" t="s">
        <v>141</v>
      </c>
      <c r="G340" s="214"/>
      <c r="H340" s="217">
        <v>169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136</v>
      </c>
      <c r="AU340" s="223" t="s">
        <v>84</v>
      </c>
      <c r="AV340" s="15" t="s">
        <v>132</v>
      </c>
      <c r="AW340" s="15" t="s">
        <v>34</v>
      </c>
      <c r="AX340" s="15" t="s">
        <v>79</v>
      </c>
      <c r="AY340" s="223" t="s">
        <v>125</v>
      </c>
    </row>
    <row r="341" spans="1:65" s="2" customFormat="1" ht="16.5" customHeight="1">
      <c r="A341" s="34"/>
      <c r="B341" s="35"/>
      <c r="C341" s="224" t="s">
        <v>370</v>
      </c>
      <c r="D341" s="224" t="s">
        <v>371</v>
      </c>
      <c r="E341" s="225" t="s">
        <v>372</v>
      </c>
      <c r="F341" s="226" t="s">
        <v>373</v>
      </c>
      <c r="G341" s="227" t="s">
        <v>359</v>
      </c>
      <c r="H341" s="228">
        <v>141</v>
      </c>
      <c r="I341" s="229"/>
      <c r="J341" s="230">
        <f>ROUND(I341*H341,2)</f>
        <v>0</v>
      </c>
      <c r="K341" s="226" t="s">
        <v>131</v>
      </c>
      <c r="L341" s="231"/>
      <c r="M341" s="232" t="s">
        <v>19</v>
      </c>
      <c r="N341" s="233" t="s">
        <v>45</v>
      </c>
      <c r="O341" s="64"/>
      <c r="P341" s="182">
        <f>O341*H341</f>
        <v>0</v>
      </c>
      <c r="Q341" s="182">
        <v>2.0999999999999999E-3</v>
      </c>
      <c r="R341" s="182">
        <f>Q341*H341</f>
        <v>0.29609999999999997</v>
      </c>
      <c r="S341" s="182">
        <v>0</v>
      </c>
      <c r="T341" s="183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4" t="s">
        <v>178</v>
      </c>
      <c r="AT341" s="184" t="s">
        <v>371</v>
      </c>
      <c r="AU341" s="184" t="s">
        <v>84</v>
      </c>
      <c r="AY341" s="17" t="s">
        <v>125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7" t="s">
        <v>79</v>
      </c>
      <c r="BK341" s="185">
        <f>ROUND(I341*H341,2)</f>
        <v>0</v>
      </c>
      <c r="BL341" s="17" t="s">
        <v>132</v>
      </c>
      <c r="BM341" s="184" t="s">
        <v>374</v>
      </c>
    </row>
    <row r="342" spans="1:65" s="14" customFormat="1" ht="10.199999999999999">
      <c r="B342" s="202"/>
      <c r="C342" s="203"/>
      <c r="D342" s="193" t="s">
        <v>136</v>
      </c>
      <c r="E342" s="204" t="s">
        <v>19</v>
      </c>
      <c r="F342" s="205" t="s">
        <v>368</v>
      </c>
      <c r="G342" s="203"/>
      <c r="H342" s="206">
        <v>141</v>
      </c>
      <c r="I342" s="207"/>
      <c r="J342" s="203"/>
      <c r="K342" s="203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136</v>
      </c>
      <c r="AU342" s="212" t="s">
        <v>84</v>
      </c>
      <c r="AV342" s="14" t="s">
        <v>84</v>
      </c>
      <c r="AW342" s="14" t="s">
        <v>34</v>
      </c>
      <c r="AX342" s="14" t="s">
        <v>74</v>
      </c>
      <c r="AY342" s="212" t="s">
        <v>125</v>
      </c>
    </row>
    <row r="343" spans="1:65" s="15" customFormat="1" ht="10.199999999999999">
      <c r="B343" s="213"/>
      <c r="C343" s="214"/>
      <c r="D343" s="193" t="s">
        <v>136</v>
      </c>
      <c r="E343" s="215" t="s">
        <v>19</v>
      </c>
      <c r="F343" s="216" t="s">
        <v>141</v>
      </c>
      <c r="G343" s="214"/>
      <c r="H343" s="217">
        <v>141</v>
      </c>
      <c r="I343" s="218"/>
      <c r="J343" s="214"/>
      <c r="K343" s="214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136</v>
      </c>
      <c r="AU343" s="223" t="s">
        <v>84</v>
      </c>
      <c r="AV343" s="15" t="s">
        <v>132</v>
      </c>
      <c r="AW343" s="15" t="s">
        <v>34</v>
      </c>
      <c r="AX343" s="15" t="s">
        <v>79</v>
      </c>
      <c r="AY343" s="223" t="s">
        <v>125</v>
      </c>
    </row>
    <row r="344" spans="1:65" s="2" customFormat="1" ht="16.5" customHeight="1">
      <c r="A344" s="34"/>
      <c r="B344" s="35"/>
      <c r="C344" s="224" t="s">
        <v>375</v>
      </c>
      <c r="D344" s="224" t="s">
        <v>371</v>
      </c>
      <c r="E344" s="225" t="s">
        <v>376</v>
      </c>
      <c r="F344" s="226" t="s">
        <v>377</v>
      </c>
      <c r="G344" s="227" t="s">
        <v>359</v>
      </c>
      <c r="H344" s="228">
        <v>28</v>
      </c>
      <c r="I344" s="229"/>
      <c r="J344" s="230">
        <f>ROUND(I344*H344,2)</f>
        <v>0</v>
      </c>
      <c r="K344" s="226" t="s">
        <v>19</v>
      </c>
      <c r="L344" s="231"/>
      <c r="M344" s="232" t="s">
        <v>19</v>
      </c>
      <c r="N344" s="233" t="s">
        <v>45</v>
      </c>
      <c r="O344" s="64"/>
      <c r="P344" s="182">
        <f>O344*H344</f>
        <v>0</v>
      </c>
      <c r="Q344" s="182">
        <v>2.0999999999999999E-3</v>
      </c>
      <c r="R344" s="182">
        <f>Q344*H344</f>
        <v>5.8799999999999998E-2</v>
      </c>
      <c r="S344" s="182">
        <v>0</v>
      </c>
      <c r="T344" s="18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4" t="s">
        <v>178</v>
      </c>
      <c r="AT344" s="184" t="s">
        <v>371</v>
      </c>
      <c r="AU344" s="184" t="s">
        <v>84</v>
      </c>
      <c r="AY344" s="17" t="s">
        <v>125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7" t="s">
        <v>79</v>
      </c>
      <c r="BK344" s="185">
        <f>ROUND(I344*H344,2)</f>
        <v>0</v>
      </c>
      <c r="BL344" s="17" t="s">
        <v>132</v>
      </c>
      <c r="BM344" s="184" t="s">
        <v>378</v>
      </c>
    </row>
    <row r="345" spans="1:65" s="14" customFormat="1" ht="10.199999999999999">
      <c r="B345" s="202"/>
      <c r="C345" s="203"/>
      <c r="D345" s="193" t="s">
        <v>136</v>
      </c>
      <c r="E345" s="204" t="s">
        <v>19</v>
      </c>
      <c r="F345" s="205" t="s">
        <v>379</v>
      </c>
      <c r="G345" s="203"/>
      <c r="H345" s="206">
        <v>28</v>
      </c>
      <c r="I345" s="207"/>
      <c r="J345" s="203"/>
      <c r="K345" s="203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136</v>
      </c>
      <c r="AU345" s="212" t="s">
        <v>84</v>
      </c>
      <c r="AV345" s="14" t="s">
        <v>84</v>
      </c>
      <c r="AW345" s="14" t="s">
        <v>34</v>
      </c>
      <c r="AX345" s="14" t="s">
        <v>74</v>
      </c>
      <c r="AY345" s="212" t="s">
        <v>125</v>
      </c>
    </row>
    <row r="346" spans="1:65" s="15" customFormat="1" ht="10.199999999999999">
      <c r="B346" s="213"/>
      <c r="C346" s="214"/>
      <c r="D346" s="193" t="s">
        <v>136</v>
      </c>
      <c r="E346" s="215" t="s">
        <v>19</v>
      </c>
      <c r="F346" s="216" t="s">
        <v>141</v>
      </c>
      <c r="G346" s="214"/>
      <c r="H346" s="217">
        <v>28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136</v>
      </c>
      <c r="AU346" s="223" t="s">
        <v>84</v>
      </c>
      <c r="AV346" s="15" t="s">
        <v>132</v>
      </c>
      <c r="AW346" s="15" t="s">
        <v>34</v>
      </c>
      <c r="AX346" s="15" t="s">
        <v>79</v>
      </c>
      <c r="AY346" s="223" t="s">
        <v>125</v>
      </c>
    </row>
    <row r="347" spans="1:65" s="2" customFormat="1" ht="16.5" customHeight="1">
      <c r="A347" s="34"/>
      <c r="B347" s="35"/>
      <c r="C347" s="173" t="s">
        <v>380</v>
      </c>
      <c r="D347" s="173" t="s">
        <v>127</v>
      </c>
      <c r="E347" s="174" t="s">
        <v>381</v>
      </c>
      <c r="F347" s="175" t="s">
        <v>382</v>
      </c>
      <c r="G347" s="176" t="s">
        <v>359</v>
      </c>
      <c r="H347" s="177">
        <v>30</v>
      </c>
      <c r="I347" s="178"/>
      <c r="J347" s="179">
        <f>ROUND(I347*H347,2)</f>
        <v>0</v>
      </c>
      <c r="K347" s="175" t="s">
        <v>131</v>
      </c>
      <c r="L347" s="39"/>
      <c r="M347" s="180" t="s">
        <v>19</v>
      </c>
      <c r="N347" s="181" t="s">
        <v>45</v>
      </c>
      <c r="O347" s="64"/>
      <c r="P347" s="182">
        <f>O347*H347</f>
        <v>0</v>
      </c>
      <c r="Q347" s="182">
        <v>3.6000000000000002E-4</v>
      </c>
      <c r="R347" s="182">
        <f>Q347*H347</f>
        <v>1.0800000000000001E-2</v>
      </c>
      <c r="S347" s="182">
        <v>0</v>
      </c>
      <c r="T347" s="183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4" t="s">
        <v>132</v>
      </c>
      <c r="AT347" s="184" t="s">
        <v>127</v>
      </c>
      <c r="AU347" s="184" t="s">
        <v>84</v>
      </c>
      <c r="AY347" s="17" t="s">
        <v>125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7" t="s">
        <v>79</v>
      </c>
      <c r="BK347" s="185">
        <f>ROUND(I347*H347,2)</f>
        <v>0</v>
      </c>
      <c r="BL347" s="17" t="s">
        <v>132</v>
      </c>
      <c r="BM347" s="184" t="s">
        <v>383</v>
      </c>
    </row>
    <row r="348" spans="1:65" s="2" customFormat="1" ht="10.199999999999999">
      <c r="A348" s="34"/>
      <c r="B348" s="35"/>
      <c r="C348" s="36"/>
      <c r="D348" s="186" t="s">
        <v>134</v>
      </c>
      <c r="E348" s="36"/>
      <c r="F348" s="187" t="s">
        <v>384</v>
      </c>
      <c r="G348" s="36"/>
      <c r="H348" s="36"/>
      <c r="I348" s="188"/>
      <c r="J348" s="36"/>
      <c r="K348" s="36"/>
      <c r="L348" s="39"/>
      <c r="M348" s="189"/>
      <c r="N348" s="190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134</v>
      </c>
      <c r="AU348" s="17" t="s">
        <v>84</v>
      </c>
    </row>
    <row r="349" spans="1:65" s="14" customFormat="1" ht="10.199999999999999">
      <c r="B349" s="202"/>
      <c r="C349" s="203"/>
      <c r="D349" s="193" t="s">
        <v>136</v>
      </c>
      <c r="E349" s="204" t="s">
        <v>19</v>
      </c>
      <c r="F349" s="205" t="s">
        <v>385</v>
      </c>
      <c r="G349" s="203"/>
      <c r="H349" s="206">
        <v>30</v>
      </c>
      <c r="I349" s="207"/>
      <c r="J349" s="203"/>
      <c r="K349" s="203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136</v>
      </c>
      <c r="AU349" s="212" t="s">
        <v>84</v>
      </c>
      <c r="AV349" s="14" t="s">
        <v>84</v>
      </c>
      <c r="AW349" s="14" t="s">
        <v>34</v>
      </c>
      <c r="AX349" s="14" t="s">
        <v>74</v>
      </c>
      <c r="AY349" s="212" t="s">
        <v>125</v>
      </c>
    </row>
    <row r="350" spans="1:65" s="15" customFormat="1" ht="10.199999999999999">
      <c r="B350" s="213"/>
      <c r="C350" s="214"/>
      <c r="D350" s="193" t="s">
        <v>136</v>
      </c>
      <c r="E350" s="215" t="s">
        <v>19</v>
      </c>
      <c r="F350" s="216" t="s">
        <v>141</v>
      </c>
      <c r="G350" s="214"/>
      <c r="H350" s="217">
        <v>30</v>
      </c>
      <c r="I350" s="218"/>
      <c r="J350" s="214"/>
      <c r="K350" s="214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136</v>
      </c>
      <c r="AU350" s="223" t="s">
        <v>84</v>
      </c>
      <c r="AV350" s="15" t="s">
        <v>132</v>
      </c>
      <c r="AW350" s="15" t="s">
        <v>34</v>
      </c>
      <c r="AX350" s="15" t="s">
        <v>79</v>
      </c>
      <c r="AY350" s="223" t="s">
        <v>125</v>
      </c>
    </row>
    <row r="351" spans="1:65" s="2" customFormat="1" ht="16.5" customHeight="1">
      <c r="A351" s="34"/>
      <c r="B351" s="35"/>
      <c r="C351" s="224" t="s">
        <v>386</v>
      </c>
      <c r="D351" s="224" t="s">
        <v>371</v>
      </c>
      <c r="E351" s="225" t="s">
        <v>387</v>
      </c>
      <c r="F351" s="226" t="s">
        <v>388</v>
      </c>
      <c r="G351" s="227" t="s">
        <v>359</v>
      </c>
      <c r="H351" s="228">
        <v>30</v>
      </c>
      <c r="I351" s="229"/>
      <c r="J351" s="230">
        <f>ROUND(I351*H351,2)</f>
        <v>0</v>
      </c>
      <c r="K351" s="226" t="s">
        <v>131</v>
      </c>
      <c r="L351" s="231"/>
      <c r="M351" s="232" t="s">
        <v>19</v>
      </c>
      <c r="N351" s="233" t="s">
        <v>45</v>
      </c>
      <c r="O351" s="64"/>
      <c r="P351" s="182">
        <f>O351*H351</f>
        <v>0</v>
      </c>
      <c r="Q351" s="182">
        <v>2.5000000000000001E-3</v>
      </c>
      <c r="R351" s="182">
        <f>Q351*H351</f>
        <v>7.4999999999999997E-2</v>
      </c>
      <c r="S351" s="182">
        <v>0</v>
      </c>
      <c r="T351" s="183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4" t="s">
        <v>178</v>
      </c>
      <c r="AT351" s="184" t="s">
        <v>371</v>
      </c>
      <c r="AU351" s="184" t="s">
        <v>84</v>
      </c>
      <c r="AY351" s="17" t="s">
        <v>125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17" t="s">
        <v>79</v>
      </c>
      <c r="BK351" s="185">
        <f>ROUND(I351*H351,2)</f>
        <v>0</v>
      </c>
      <c r="BL351" s="17" t="s">
        <v>132</v>
      </c>
      <c r="BM351" s="184" t="s">
        <v>389</v>
      </c>
    </row>
    <row r="352" spans="1:65" s="14" customFormat="1" ht="10.199999999999999">
      <c r="B352" s="202"/>
      <c r="C352" s="203"/>
      <c r="D352" s="193" t="s">
        <v>136</v>
      </c>
      <c r="E352" s="204" t="s">
        <v>19</v>
      </c>
      <c r="F352" s="205" t="s">
        <v>390</v>
      </c>
      <c r="G352" s="203"/>
      <c r="H352" s="206">
        <v>30</v>
      </c>
      <c r="I352" s="207"/>
      <c r="J352" s="203"/>
      <c r="K352" s="203"/>
      <c r="L352" s="208"/>
      <c r="M352" s="209"/>
      <c r="N352" s="210"/>
      <c r="O352" s="210"/>
      <c r="P352" s="210"/>
      <c r="Q352" s="210"/>
      <c r="R352" s="210"/>
      <c r="S352" s="210"/>
      <c r="T352" s="211"/>
      <c r="AT352" s="212" t="s">
        <v>136</v>
      </c>
      <c r="AU352" s="212" t="s">
        <v>84</v>
      </c>
      <c r="AV352" s="14" t="s">
        <v>84</v>
      </c>
      <c r="AW352" s="14" t="s">
        <v>34</v>
      </c>
      <c r="AX352" s="14" t="s">
        <v>74</v>
      </c>
      <c r="AY352" s="212" t="s">
        <v>125</v>
      </c>
    </row>
    <row r="353" spans="1:65" s="15" customFormat="1" ht="10.199999999999999">
      <c r="B353" s="213"/>
      <c r="C353" s="214"/>
      <c r="D353" s="193" t="s">
        <v>136</v>
      </c>
      <c r="E353" s="215" t="s">
        <v>19</v>
      </c>
      <c r="F353" s="216" t="s">
        <v>141</v>
      </c>
      <c r="G353" s="214"/>
      <c r="H353" s="217">
        <v>30</v>
      </c>
      <c r="I353" s="218"/>
      <c r="J353" s="214"/>
      <c r="K353" s="214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136</v>
      </c>
      <c r="AU353" s="223" t="s">
        <v>84</v>
      </c>
      <c r="AV353" s="15" t="s">
        <v>132</v>
      </c>
      <c r="AW353" s="15" t="s">
        <v>34</v>
      </c>
      <c r="AX353" s="15" t="s">
        <v>79</v>
      </c>
      <c r="AY353" s="223" t="s">
        <v>125</v>
      </c>
    </row>
    <row r="354" spans="1:65" s="2" customFormat="1" ht="24.15" customHeight="1">
      <c r="A354" s="34"/>
      <c r="B354" s="35"/>
      <c r="C354" s="173" t="s">
        <v>391</v>
      </c>
      <c r="D354" s="173" t="s">
        <v>127</v>
      </c>
      <c r="E354" s="174" t="s">
        <v>392</v>
      </c>
      <c r="F354" s="175" t="s">
        <v>393</v>
      </c>
      <c r="G354" s="176" t="s">
        <v>202</v>
      </c>
      <c r="H354" s="177">
        <v>593.5</v>
      </c>
      <c r="I354" s="178"/>
      <c r="J354" s="179">
        <f>ROUND(I354*H354,2)</f>
        <v>0</v>
      </c>
      <c r="K354" s="175" t="s">
        <v>131</v>
      </c>
      <c r="L354" s="39"/>
      <c r="M354" s="180" t="s">
        <v>19</v>
      </c>
      <c r="N354" s="181" t="s">
        <v>45</v>
      </c>
      <c r="O354" s="64"/>
      <c r="P354" s="182">
        <f>O354*H354</f>
        <v>0</v>
      </c>
      <c r="Q354" s="182">
        <v>1.5169999999999999E-2</v>
      </c>
      <c r="R354" s="182">
        <f>Q354*H354</f>
        <v>9.0033949999999994</v>
      </c>
      <c r="S354" s="182">
        <v>0</v>
      </c>
      <c r="T354" s="183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4" t="s">
        <v>132</v>
      </c>
      <c r="AT354" s="184" t="s">
        <v>127</v>
      </c>
      <c r="AU354" s="184" t="s">
        <v>84</v>
      </c>
      <c r="AY354" s="17" t="s">
        <v>125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7" t="s">
        <v>79</v>
      </c>
      <c r="BK354" s="185">
        <f>ROUND(I354*H354,2)</f>
        <v>0</v>
      </c>
      <c r="BL354" s="17" t="s">
        <v>132</v>
      </c>
      <c r="BM354" s="184" t="s">
        <v>394</v>
      </c>
    </row>
    <row r="355" spans="1:65" s="2" customFormat="1" ht="10.199999999999999">
      <c r="A355" s="34"/>
      <c r="B355" s="35"/>
      <c r="C355" s="36"/>
      <c r="D355" s="186" t="s">
        <v>134</v>
      </c>
      <c r="E355" s="36"/>
      <c r="F355" s="187" t="s">
        <v>395</v>
      </c>
      <c r="G355" s="36"/>
      <c r="H355" s="36"/>
      <c r="I355" s="188"/>
      <c r="J355" s="36"/>
      <c r="K355" s="36"/>
      <c r="L355" s="39"/>
      <c r="M355" s="189"/>
      <c r="N355" s="190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134</v>
      </c>
      <c r="AU355" s="17" t="s">
        <v>84</v>
      </c>
    </row>
    <row r="356" spans="1:65" s="14" customFormat="1" ht="10.199999999999999">
      <c r="B356" s="202"/>
      <c r="C356" s="203"/>
      <c r="D356" s="193" t="s">
        <v>136</v>
      </c>
      <c r="E356" s="204" t="s">
        <v>19</v>
      </c>
      <c r="F356" s="205" t="s">
        <v>396</v>
      </c>
      <c r="G356" s="203"/>
      <c r="H356" s="206">
        <v>593.5</v>
      </c>
      <c r="I356" s="207"/>
      <c r="J356" s="203"/>
      <c r="K356" s="203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136</v>
      </c>
      <c r="AU356" s="212" t="s">
        <v>84</v>
      </c>
      <c r="AV356" s="14" t="s">
        <v>84</v>
      </c>
      <c r="AW356" s="14" t="s">
        <v>34</v>
      </c>
      <c r="AX356" s="14" t="s">
        <v>74</v>
      </c>
      <c r="AY356" s="212" t="s">
        <v>125</v>
      </c>
    </row>
    <row r="357" spans="1:65" s="15" customFormat="1" ht="10.199999999999999">
      <c r="B357" s="213"/>
      <c r="C357" s="214"/>
      <c r="D357" s="193" t="s">
        <v>136</v>
      </c>
      <c r="E357" s="215" t="s">
        <v>19</v>
      </c>
      <c r="F357" s="216" t="s">
        <v>141</v>
      </c>
      <c r="G357" s="214"/>
      <c r="H357" s="217">
        <v>593.5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136</v>
      </c>
      <c r="AU357" s="223" t="s">
        <v>84</v>
      </c>
      <c r="AV357" s="15" t="s">
        <v>132</v>
      </c>
      <c r="AW357" s="15" t="s">
        <v>34</v>
      </c>
      <c r="AX357" s="15" t="s">
        <v>79</v>
      </c>
      <c r="AY357" s="223" t="s">
        <v>125</v>
      </c>
    </row>
    <row r="358" spans="1:65" s="2" customFormat="1" ht="24.15" customHeight="1">
      <c r="A358" s="34"/>
      <c r="B358" s="35"/>
      <c r="C358" s="173" t="s">
        <v>397</v>
      </c>
      <c r="D358" s="173" t="s">
        <v>127</v>
      </c>
      <c r="E358" s="174" t="s">
        <v>398</v>
      </c>
      <c r="F358" s="175" t="s">
        <v>399</v>
      </c>
      <c r="G358" s="176" t="s">
        <v>202</v>
      </c>
      <c r="H358" s="177">
        <v>4785</v>
      </c>
      <c r="I358" s="178"/>
      <c r="J358" s="179">
        <f>ROUND(I358*H358,2)</f>
        <v>0</v>
      </c>
      <c r="K358" s="175" t="s">
        <v>131</v>
      </c>
      <c r="L358" s="39"/>
      <c r="M358" s="180" t="s">
        <v>19</v>
      </c>
      <c r="N358" s="181" t="s">
        <v>45</v>
      </c>
      <c r="O358" s="64"/>
      <c r="P358" s="182">
        <f>O358*H358</f>
        <v>0</v>
      </c>
      <c r="Q358" s="182">
        <v>0</v>
      </c>
      <c r="R358" s="182">
        <f>Q358*H358</f>
        <v>0</v>
      </c>
      <c r="S358" s="182">
        <v>0</v>
      </c>
      <c r="T358" s="183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4" t="s">
        <v>132</v>
      </c>
      <c r="AT358" s="184" t="s">
        <v>127</v>
      </c>
      <c r="AU358" s="184" t="s">
        <v>84</v>
      </c>
      <c r="AY358" s="17" t="s">
        <v>125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17" t="s">
        <v>79</v>
      </c>
      <c r="BK358" s="185">
        <f>ROUND(I358*H358,2)</f>
        <v>0</v>
      </c>
      <c r="BL358" s="17" t="s">
        <v>132</v>
      </c>
      <c r="BM358" s="184" t="s">
        <v>400</v>
      </c>
    </row>
    <row r="359" spans="1:65" s="2" customFormat="1" ht="10.199999999999999">
      <c r="A359" s="34"/>
      <c r="B359" s="35"/>
      <c r="C359" s="36"/>
      <c r="D359" s="186" t="s">
        <v>134</v>
      </c>
      <c r="E359" s="36"/>
      <c r="F359" s="187" t="s">
        <v>401</v>
      </c>
      <c r="G359" s="36"/>
      <c r="H359" s="36"/>
      <c r="I359" s="188"/>
      <c r="J359" s="36"/>
      <c r="K359" s="36"/>
      <c r="L359" s="39"/>
      <c r="M359" s="189"/>
      <c r="N359" s="190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134</v>
      </c>
      <c r="AU359" s="17" t="s">
        <v>84</v>
      </c>
    </row>
    <row r="360" spans="1:65" s="14" customFormat="1" ht="10.199999999999999">
      <c r="B360" s="202"/>
      <c r="C360" s="203"/>
      <c r="D360" s="193" t="s">
        <v>136</v>
      </c>
      <c r="E360" s="204" t="s">
        <v>19</v>
      </c>
      <c r="F360" s="205" t="s">
        <v>402</v>
      </c>
      <c r="G360" s="203"/>
      <c r="H360" s="206">
        <v>4785</v>
      </c>
      <c r="I360" s="207"/>
      <c r="J360" s="203"/>
      <c r="K360" s="203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136</v>
      </c>
      <c r="AU360" s="212" t="s">
        <v>84</v>
      </c>
      <c r="AV360" s="14" t="s">
        <v>84</v>
      </c>
      <c r="AW360" s="14" t="s">
        <v>34</v>
      </c>
      <c r="AX360" s="14" t="s">
        <v>74</v>
      </c>
      <c r="AY360" s="212" t="s">
        <v>125</v>
      </c>
    </row>
    <row r="361" spans="1:65" s="15" customFormat="1" ht="10.199999999999999">
      <c r="B361" s="213"/>
      <c r="C361" s="214"/>
      <c r="D361" s="193" t="s">
        <v>136</v>
      </c>
      <c r="E361" s="215" t="s">
        <v>19</v>
      </c>
      <c r="F361" s="216" t="s">
        <v>141</v>
      </c>
      <c r="G361" s="214"/>
      <c r="H361" s="217">
        <v>4785</v>
      </c>
      <c r="I361" s="218"/>
      <c r="J361" s="214"/>
      <c r="K361" s="214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136</v>
      </c>
      <c r="AU361" s="223" t="s">
        <v>84</v>
      </c>
      <c r="AV361" s="15" t="s">
        <v>132</v>
      </c>
      <c r="AW361" s="15" t="s">
        <v>34</v>
      </c>
      <c r="AX361" s="15" t="s">
        <v>79</v>
      </c>
      <c r="AY361" s="223" t="s">
        <v>125</v>
      </c>
    </row>
    <row r="362" spans="1:65" s="2" customFormat="1" ht="21.75" customHeight="1">
      <c r="A362" s="34"/>
      <c r="B362" s="35"/>
      <c r="C362" s="173" t="s">
        <v>403</v>
      </c>
      <c r="D362" s="173" t="s">
        <v>127</v>
      </c>
      <c r="E362" s="174" t="s">
        <v>404</v>
      </c>
      <c r="F362" s="175" t="s">
        <v>405</v>
      </c>
      <c r="G362" s="176" t="s">
        <v>202</v>
      </c>
      <c r="H362" s="177">
        <v>4620</v>
      </c>
      <c r="I362" s="178"/>
      <c r="J362" s="179">
        <f>ROUND(I362*H362,2)</f>
        <v>0</v>
      </c>
      <c r="K362" s="175" t="s">
        <v>131</v>
      </c>
      <c r="L362" s="39"/>
      <c r="M362" s="180" t="s">
        <v>19</v>
      </c>
      <c r="N362" s="181" t="s">
        <v>45</v>
      </c>
      <c r="O362" s="64"/>
      <c r="P362" s="182">
        <f>O362*H362</f>
        <v>0</v>
      </c>
      <c r="Q362" s="182">
        <v>3.3E-4</v>
      </c>
      <c r="R362" s="182">
        <f>Q362*H362</f>
        <v>1.5246</v>
      </c>
      <c r="S362" s="182">
        <v>0</v>
      </c>
      <c r="T362" s="183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4" t="s">
        <v>132</v>
      </c>
      <c r="AT362" s="184" t="s">
        <v>127</v>
      </c>
      <c r="AU362" s="184" t="s">
        <v>84</v>
      </c>
      <c r="AY362" s="17" t="s">
        <v>125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7" t="s">
        <v>79</v>
      </c>
      <c r="BK362" s="185">
        <f>ROUND(I362*H362,2)</f>
        <v>0</v>
      </c>
      <c r="BL362" s="17" t="s">
        <v>132</v>
      </c>
      <c r="BM362" s="184" t="s">
        <v>406</v>
      </c>
    </row>
    <row r="363" spans="1:65" s="2" customFormat="1" ht="10.199999999999999">
      <c r="A363" s="34"/>
      <c r="B363" s="35"/>
      <c r="C363" s="36"/>
      <c r="D363" s="186" t="s">
        <v>134</v>
      </c>
      <c r="E363" s="36"/>
      <c r="F363" s="187" t="s">
        <v>407</v>
      </c>
      <c r="G363" s="36"/>
      <c r="H363" s="36"/>
      <c r="I363" s="188"/>
      <c r="J363" s="36"/>
      <c r="K363" s="36"/>
      <c r="L363" s="39"/>
      <c r="M363" s="189"/>
      <c r="N363" s="190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134</v>
      </c>
      <c r="AU363" s="17" t="s">
        <v>84</v>
      </c>
    </row>
    <row r="364" spans="1:65" s="13" customFormat="1" ht="10.199999999999999">
      <c r="B364" s="191"/>
      <c r="C364" s="192"/>
      <c r="D364" s="193" t="s">
        <v>136</v>
      </c>
      <c r="E364" s="194" t="s">
        <v>19</v>
      </c>
      <c r="F364" s="195" t="s">
        <v>408</v>
      </c>
      <c r="G364" s="192"/>
      <c r="H364" s="194" t="s">
        <v>19</v>
      </c>
      <c r="I364" s="196"/>
      <c r="J364" s="192"/>
      <c r="K364" s="192"/>
      <c r="L364" s="197"/>
      <c r="M364" s="198"/>
      <c r="N364" s="199"/>
      <c r="O364" s="199"/>
      <c r="P364" s="199"/>
      <c r="Q364" s="199"/>
      <c r="R364" s="199"/>
      <c r="S364" s="199"/>
      <c r="T364" s="200"/>
      <c r="AT364" s="201" t="s">
        <v>136</v>
      </c>
      <c r="AU364" s="201" t="s">
        <v>84</v>
      </c>
      <c r="AV364" s="13" t="s">
        <v>79</v>
      </c>
      <c r="AW364" s="13" t="s">
        <v>34</v>
      </c>
      <c r="AX364" s="13" t="s">
        <v>74</v>
      </c>
      <c r="AY364" s="201" t="s">
        <v>125</v>
      </c>
    </row>
    <row r="365" spans="1:65" s="14" customFormat="1" ht="10.199999999999999">
      <c r="B365" s="202"/>
      <c r="C365" s="203"/>
      <c r="D365" s="193" t="s">
        <v>136</v>
      </c>
      <c r="E365" s="204" t="s">
        <v>19</v>
      </c>
      <c r="F365" s="205" t="s">
        <v>409</v>
      </c>
      <c r="G365" s="203"/>
      <c r="H365" s="206">
        <v>4620</v>
      </c>
      <c r="I365" s="207"/>
      <c r="J365" s="203"/>
      <c r="K365" s="203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136</v>
      </c>
      <c r="AU365" s="212" t="s">
        <v>84</v>
      </c>
      <c r="AV365" s="14" t="s">
        <v>84</v>
      </c>
      <c r="AW365" s="14" t="s">
        <v>34</v>
      </c>
      <c r="AX365" s="14" t="s">
        <v>74</v>
      </c>
      <c r="AY365" s="212" t="s">
        <v>125</v>
      </c>
    </row>
    <row r="366" spans="1:65" s="15" customFormat="1" ht="10.199999999999999">
      <c r="B366" s="213"/>
      <c r="C366" s="214"/>
      <c r="D366" s="193" t="s">
        <v>136</v>
      </c>
      <c r="E366" s="215" t="s">
        <v>19</v>
      </c>
      <c r="F366" s="216" t="s">
        <v>141</v>
      </c>
      <c r="G366" s="214"/>
      <c r="H366" s="217">
        <v>4620</v>
      </c>
      <c r="I366" s="218"/>
      <c r="J366" s="214"/>
      <c r="K366" s="214"/>
      <c r="L366" s="219"/>
      <c r="M366" s="220"/>
      <c r="N366" s="221"/>
      <c r="O366" s="221"/>
      <c r="P366" s="221"/>
      <c r="Q366" s="221"/>
      <c r="R366" s="221"/>
      <c r="S366" s="221"/>
      <c r="T366" s="222"/>
      <c r="AT366" s="223" t="s">
        <v>136</v>
      </c>
      <c r="AU366" s="223" t="s">
        <v>84</v>
      </c>
      <c r="AV366" s="15" t="s">
        <v>132</v>
      </c>
      <c r="AW366" s="15" t="s">
        <v>34</v>
      </c>
      <c r="AX366" s="15" t="s">
        <v>79</v>
      </c>
      <c r="AY366" s="223" t="s">
        <v>125</v>
      </c>
    </row>
    <row r="367" spans="1:65" s="2" customFormat="1" ht="21.75" customHeight="1">
      <c r="A367" s="34"/>
      <c r="B367" s="35"/>
      <c r="C367" s="173" t="s">
        <v>410</v>
      </c>
      <c r="D367" s="173" t="s">
        <v>127</v>
      </c>
      <c r="E367" s="174" t="s">
        <v>411</v>
      </c>
      <c r="F367" s="175" t="s">
        <v>412</v>
      </c>
      <c r="G367" s="176" t="s">
        <v>202</v>
      </c>
      <c r="H367" s="177">
        <v>165</v>
      </c>
      <c r="I367" s="178"/>
      <c r="J367" s="179">
        <f>ROUND(I367*H367,2)</f>
        <v>0</v>
      </c>
      <c r="K367" s="175" t="s">
        <v>131</v>
      </c>
      <c r="L367" s="39"/>
      <c r="M367" s="180" t="s">
        <v>19</v>
      </c>
      <c r="N367" s="181" t="s">
        <v>45</v>
      </c>
      <c r="O367" s="64"/>
      <c r="P367" s="182">
        <f>O367*H367</f>
        <v>0</v>
      </c>
      <c r="Q367" s="182">
        <v>3.8000000000000002E-4</v>
      </c>
      <c r="R367" s="182">
        <f>Q367*H367</f>
        <v>6.2700000000000006E-2</v>
      </c>
      <c r="S367" s="182">
        <v>0</v>
      </c>
      <c r="T367" s="18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4" t="s">
        <v>132</v>
      </c>
      <c r="AT367" s="184" t="s">
        <v>127</v>
      </c>
      <c r="AU367" s="184" t="s">
        <v>84</v>
      </c>
      <c r="AY367" s="17" t="s">
        <v>125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7" t="s">
        <v>79</v>
      </c>
      <c r="BK367" s="185">
        <f>ROUND(I367*H367,2)</f>
        <v>0</v>
      </c>
      <c r="BL367" s="17" t="s">
        <v>132</v>
      </c>
      <c r="BM367" s="184" t="s">
        <v>413</v>
      </c>
    </row>
    <row r="368" spans="1:65" s="2" customFormat="1" ht="10.199999999999999">
      <c r="A368" s="34"/>
      <c r="B368" s="35"/>
      <c r="C368" s="36"/>
      <c r="D368" s="186" t="s">
        <v>134</v>
      </c>
      <c r="E368" s="36"/>
      <c r="F368" s="187" t="s">
        <v>414</v>
      </c>
      <c r="G368" s="36"/>
      <c r="H368" s="36"/>
      <c r="I368" s="188"/>
      <c r="J368" s="36"/>
      <c r="K368" s="36"/>
      <c r="L368" s="39"/>
      <c r="M368" s="189"/>
      <c r="N368" s="190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134</v>
      </c>
      <c r="AU368" s="17" t="s">
        <v>84</v>
      </c>
    </row>
    <row r="369" spans="1:65" s="13" customFormat="1" ht="10.199999999999999">
      <c r="B369" s="191"/>
      <c r="C369" s="192"/>
      <c r="D369" s="193" t="s">
        <v>136</v>
      </c>
      <c r="E369" s="194" t="s">
        <v>19</v>
      </c>
      <c r="F369" s="195" t="s">
        <v>408</v>
      </c>
      <c r="G369" s="192"/>
      <c r="H369" s="194" t="s">
        <v>19</v>
      </c>
      <c r="I369" s="196"/>
      <c r="J369" s="192"/>
      <c r="K369" s="192"/>
      <c r="L369" s="197"/>
      <c r="M369" s="198"/>
      <c r="N369" s="199"/>
      <c r="O369" s="199"/>
      <c r="P369" s="199"/>
      <c r="Q369" s="199"/>
      <c r="R369" s="199"/>
      <c r="S369" s="199"/>
      <c r="T369" s="200"/>
      <c r="AT369" s="201" t="s">
        <v>136</v>
      </c>
      <c r="AU369" s="201" t="s">
        <v>84</v>
      </c>
      <c r="AV369" s="13" t="s">
        <v>79</v>
      </c>
      <c r="AW369" s="13" t="s">
        <v>34</v>
      </c>
      <c r="AX369" s="13" t="s">
        <v>74</v>
      </c>
      <c r="AY369" s="201" t="s">
        <v>125</v>
      </c>
    </row>
    <row r="370" spans="1:65" s="14" customFormat="1" ht="10.199999999999999">
      <c r="B370" s="202"/>
      <c r="C370" s="203"/>
      <c r="D370" s="193" t="s">
        <v>136</v>
      </c>
      <c r="E370" s="204" t="s">
        <v>19</v>
      </c>
      <c r="F370" s="205" t="s">
        <v>415</v>
      </c>
      <c r="G370" s="203"/>
      <c r="H370" s="206">
        <v>165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136</v>
      </c>
      <c r="AU370" s="212" t="s">
        <v>84</v>
      </c>
      <c r="AV370" s="14" t="s">
        <v>84</v>
      </c>
      <c r="AW370" s="14" t="s">
        <v>34</v>
      </c>
      <c r="AX370" s="14" t="s">
        <v>74</v>
      </c>
      <c r="AY370" s="212" t="s">
        <v>125</v>
      </c>
    </row>
    <row r="371" spans="1:65" s="15" customFormat="1" ht="10.199999999999999">
      <c r="B371" s="213"/>
      <c r="C371" s="214"/>
      <c r="D371" s="193" t="s">
        <v>136</v>
      </c>
      <c r="E371" s="215" t="s">
        <v>19</v>
      </c>
      <c r="F371" s="216" t="s">
        <v>141</v>
      </c>
      <c r="G371" s="214"/>
      <c r="H371" s="217">
        <v>165</v>
      </c>
      <c r="I371" s="218"/>
      <c r="J371" s="214"/>
      <c r="K371" s="214"/>
      <c r="L371" s="219"/>
      <c r="M371" s="220"/>
      <c r="N371" s="221"/>
      <c r="O371" s="221"/>
      <c r="P371" s="221"/>
      <c r="Q371" s="221"/>
      <c r="R371" s="221"/>
      <c r="S371" s="221"/>
      <c r="T371" s="222"/>
      <c r="AT371" s="223" t="s">
        <v>136</v>
      </c>
      <c r="AU371" s="223" t="s">
        <v>84</v>
      </c>
      <c r="AV371" s="15" t="s">
        <v>132</v>
      </c>
      <c r="AW371" s="15" t="s">
        <v>34</v>
      </c>
      <c r="AX371" s="15" t="s">
        <v>79</v>
      </c>
      <c r="AY371" s="223" t="s">
        <v>125</v>
      </c>
    </row>
    <row r="372" spans="1:65" s="2" customFormat="1" ht="24.15" customHeight="1">
      <c r="A372" s="34"/>
      <c r="B372" s="35"/>
      <c r="C372" s="173" t="s">
        <v>416</v>
      </c>
      <c r="D372" s="173" t="s">
        <v>127</v>
      </c>
      <c r="E372" s="174" t="s">
        <v>417</v>
      </c>
      <c r="F372" s="175" t="s">
        <v>418</v>
      </c>
      <c r="G372" s="176" t="s">
        <v>154</v>
      </c>
      <c r="H372" s="177">
        <v>13.28</v>
      </c>
      <c r="I372" s="178"/>
      <c r="J372" s="179">
        <f>ROUND(I372*H372,2)</f>
        <v>0</v>
      </c>
      <c r="K372" s="175" t="s">
        <v>131</v>
      </c>
      <c r="L372" s="39"/>
      <c r="M372" s="180" t="s">
        <v>19</v>
      </c>
      <c r="N372" s="181" t="s">
        <v>45</v>
      </c>
      <c r="O372" s="64"/>
      <c r="P372" s="182">
        <f>O372*H372</f>
        <v>0</v>
      </c>
      <c r="Q372" s="182">
        <v>0</v>
      </c>
      <c r="R372" s="182">
        <f>Q372*H372</f>
        <v>0</v>
      </c>
      <c r="S372" s="182">
        <v>0</v>
      </c>
      <c r="T372" s="183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4" t="s">
        <v>132</v>
      </c>
      <c r="AT372" s="184" t="s">
        <v>127</v>
      </c>
      <c r="AU372" s="184" t="s">
        <v>84</v>
      </c>
      <c r="AY372" s="17" t="s">
        <v>125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17" t="s">
        <v>79</v>
      </c>
      <c r="BK372" s="185">
        <f>ROUND(I372*H372,2)</f>
        <v>0</v>
      </c>
      <c r="BL372" s="17" t="s">
        <v>132</v>
      </c>
      <c r="BM372" s="184" t="s">
        <v>419</v>
      </c>
    </row>
    <row r="373" spans="1:65" s="2" customFormat="1" ht="10.199999999999999">
      <c r="A373" s="34"/>
      <c r="B373" s="35"/>
      <c r="C373" s="36"/>
      <c r="D373" s="186" t="s">
        <v>134</v>
      </c>
      <c r="E373" s="36"/>
      <c r="F373" s="187" t="s">
        <v>420</v>
      </c>
      <c r="G373" s="36"/>
      <c r="H373" s="36"/>
      <c r="I373" s="188"/>
      <c r="J373" s="36"/>
      <c r="K373" s="36"/>
      <c r="L373" s="39"/>
      <c r="M373" s="189"/>
      <c r="N373" s="190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134</v>
      </c>
      <c r="AU373" s="17" t="s">
        <v>84</v>
      </c>
    </row>
    <row r="374" spans="1:65" s="12" customFormat="1" ht="22.8" customHeight="1">
      <c r="B374" s="157"/>
      <c r="C374" s="158"/>
      <c r="D374" s="159" t="s">
        <v>73</v>
      </c>
      <c r="E374" s="171" t="s">
        <v>199</v>
      </c>
      <c r="F374" s="171" t="s">
        <v>421</v>
      </c>
      <c r="G374" s="158"/>
      <c r="H374" s="158"/>
      <c r="I374" s="161"/>
      <c r="J374" s="172">
        <f>BK374</f>
        <v>0</v>
      </c>
      <c r="K374" s="158"/>
      <c r="L374" s="163"/>
      <c r="M374" s="164"/>
      <c r="N374" s="165"/>
      <c r="O374" s="165"/>
      <c r="P374" s="166">
        <f>SUM(P375:P425)</f>
        <v>0</v>
      </c>
      <c r="Q374" s="165"/>
      <c r="R374" s="166">
        <f>SUM(R375:R425)</f>
        <v>2.8724515000000004</v>
      </c>
      <c r="S374" s="165"/>
      <c r="T374" s="167">
        <f>SUM(T375:T425)</f>
        <v>1232.2619999999999</v>
      </c>
      <c r="AR374" s="168" t="s">
        <v>79</v>
      </c>
      <c r="AT374" s="169" t="s">
        <v>73</v>
      </c>
      <c r="AU374" s="169" t="s">
        <v>79</v>
      </c>
      <c r="AY374" s="168" t="s">
        <v>125</v>
      </c>
      <c r="BK374" s="170">
        <f>SUM(BK375:BK425)</f>
        <v>0</v>
      </c>
    </row>
    <row r="375" spans="1:65" s="2" customFormat="1" ht="33" customHeight="1">
      <c r="A375" s="34"/>
      <c r="B375" s="35"/>
      <c r="C375" s="173" t="s">
        <v>422</v>
      </c>
      <c r="D375" s="173" t="s">
        <v>127</v>
      </c>
      <c r="E375" s="174" t="s">
        <v>423</v>
      </c>
      <c r="F375" s="175" t="s">
        <v>424</v>
      </c>
      <c r="G375" s="176" t="s">
        <v>161</v>
      </c>
      <c r="H375" s="177">
        <v>14252</v>
      </c>
      <c r="I375" s="178"/>
      <c r="J375" s="179">
        <f>ROUND(I375*H375,2)</f>
        <v>0</v>
      </c>
      <c r="K375" s="175" t="s">
        <v>131</v>
      </c>
      <c r="L375" s="39"/>
      <c r="M375" s="180" t="s">
        <v>19</v>
      </c>
      <c r="N375" s="181" t="s">
        <v>45</v>
      </c>
      <c r="O375" s="64"/>
      <c r="P375" s="182">
        <f>O375*H375</f>
        <v>0</v>
      </c>
      <c r="Q375" s="182">
        <v>0</v>
      </c>
      <c r="R375" s="182">
        <f>Q375*H375</f>
        <v>0</v>
      </c>
      <c r="S375" s="182">
        <v>0.02</v>
      </c>
      <c r="T375" s="183">
        <f>S375*H375</f>
        <v>285.04000000000002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4" t="s">
        <v>132</v>
      </c>
      <c r="AT375" s="184" t="s">
        <v>127</v>
      </c>
      <c r="AU375" s="184" t="s">
        <v>84</v>
      </c>
      <c r="AY375" s="17" t="s">
        <v>125</v>
      </c>
      <c r="BE375" s="185">
        <f>IF(N375="základní",J375,0)</f>
        <v>0</v>
      </c>
      <c r="BF375" s="185">
        <f>IF(N375="snížená",J375,0)</f>
        <v>0</v>
      </c>
      <c r="BG375" s="185">
        <f>IF(N375="zákl. přenesená",J375,0)</f>
        <v>0</v>
      </c>
      <c r="BH375" s="185">
        <f>IF(N375="sníž. přenesená",J375,0)</f>
        <v>0</v>
      </c>
      <c r="BI375" s="185">
        <f>IF(N375="nulová",J375,0)</f>
        <v>0</v>
      </c>
      <c r="BJ375" s="17" t="s">
        <v>79</v>
      </c>
      <c r="BK375" s="185">
        <f>ROUND(I375*H375,2)</f>
        <v>0</v>
      </c>
      <c r="BL375" s="17" t="s">
        <v>132</v>
      </c>
      <c r="BM375" s="184" t="s">
        <v>425</v>
      </c>
    </row>
    <row r="376" spans="1:65" s="2" customFormat="1" ht="10.199999999999999">
      <c r="A376" s="34"/>
      <c r="B376" s="35"/>
      <c r="C376" s="36"/>
      <c r="D376" s="186" t="s">
        <v>134</v>
      </c>
      <c r="E376" s="36"/>
      <c r="F376" s="187" t="s">
        <v>426</v>
      </c>
      <c r="G376" s="36"/>
      <c r="H376" s="36"/>
      <c r="I376" s="188"/>
      <c r="J376" s="36"/>
      <c r="K376" s="36"/>
      <c r="L376" s="39"/>
      <c r="M376" s="189"/>
      <c r="N376" s="190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134</v>
      </c>
      <c r="AU376" s="17" t="s">
        <v>84</v>
      </c>
    </row>
    <row r="377" spans="1:65" s="14" customFormat="1" ht="10.199999999999999">
      <c r="B377" s="202"/>
      <c r="C377" s="203"/>
      <c r="D377" s="193" t="s">
        <v>136</v>
      </c>
      <c r="E377" s="204" t="s">
        <v>19</v>
      </c>
      <c r="F377" s="205" t="s">
        <v>427</v>
      </c>
      <c r="G377" s="203"/>
      <c r="H377" s="206">
        <v>14252</v>
      </c>
      <c r="I377" s="207"/>
      <c r="J377" s="203"/>
      <c r="K377" s="203"/>
      <c r="L377" s="208"/>
      <c r="M377" s="209"/>
      <c r="N377" s="210"/>
      <c r="O377" s="210"/>
      <c r="P377" s="210"/>
      <c r="Q377" s="210"/>
      <c r="R377" s="210"/>
      <c r="S377" s="210"/>
      <c r="T377" s="211"/>
      <c r="AT377" s="212" t="s">
        <v>136</v>
      </c>
      <c r="AU377" s="212" t="s">
        <v>84</v>
      </c>
      <c r="AV377" s="14" t="s">
        <v>84</v>
      </c>
      <c r="AW377" s="14" t="s">
        <v>34</v>
      </c>
      <c r="AX377" s="14" t="s">
        <v>74</v>
      </c>
      <c r="AY377" s="212" t="s">
        <v>125</v>
      </c>
    </row>
    <row r="378" spans="1:65" s="15" customFormat="1" ht="10.199999999999999">
      <c r="B378" s="213"/>
      <c r="C378" s="214"/>
      <c r="D378" s="193" t="s">
        <v>136</v>
      </c>
      <c r="E378" s="215" t="s">
        <v>19</v>
      </c>
      <c r="F378" s="216" t="s">
        <v>141</v>
      </c>
      <c r="G378" s="214"/>
      <c r="H378" s="217">
        <v>14252</v>
      </c>
      <c r="I378" s="218"/>
      <c r="J378" s="214"/>
      <c r="K378" s="214"/>
      <c r="L378" s="219"/>
      <c r="M378" s="220"/>
      <c r="N378" s="221"/>
      <c r="O378" s="221"/>
      <c r="P378" s="221"/>
      <c r="Q378" s="221"/>
      <c r="R378" s="221"/>
      <c r="S378" s="221"/>
      <c r="T378" s="222"/>
      <c r="AT378" s="223" t="s">
        <v>136</v>
      </c>
      <c r="AU378" s="223" t="s">
        <v>84</v>
      </c>
      <c r="AV378" s="15" t="s">
        <v>132</v>
      </c>
      <c r="AW378" s="15" t="s">
        <v>34</v>
      </c>
      <c r="AX378" s="15" t="s">
        <v>79</v>
      </c>
      <c r="AY378" s="223" t="s">
        <v>125</v>
      </c>
    </row>
    <row r="379" spans="1:65" s="2" customFormat="1" ht="21.75" customHeight="1">
      <c r="A379" s="34"/>
      <c r="B379" s="35"/>
      <c r="C379" s="173" t="s">
        <v>428</v>
      </c>
      <c r="D379" s="173" t="s">
        <v>127</v>
      </c>
      <c r="E379" s="174" t="s">
        <v>429</v>
      </c>
      <c r="F379" s="175" t="s">
        <v>430</v>
      </c>
      <c r="G379" s="176" t="s">
        <v>161</v>
      </c>
      <c r="H379" s="177">
        <v>14252</v>
      </c>
      <c r="I379" s="178"/>
      <c r="J379" s="179">
        <f>ROUND(I379*H379,2)</f>
        <v>0</v>
      </c>
      <c r="K379" s="175" t="s">
        <v>131</v>
      </c>
      <c r="L379" s="39"/>
      <c r="M379" s="180" t="s">
        <v>19</v>
      </c>
      <c r="N379" s="181" t="s">
        <v>45</v>
      </c>
      <c r="O379" s="64"/>
      <c r="P379" s="182">
        <f>O379*H379</f>
        <v>0</v>
      </c>
      <c r="Q379" s="182">
        <v>0</v>
      </c>
      <c r="R379" s="182">
        <f>Q379*H379</f>
        <v>0</v>
      </c>
      <c r="S379" s="182">
        <v>0.01</v>
      </c>
      <c r="T379" s="183">
        <f>S379*H379</f>
        <v>142.52000000000001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4" t="s">
        <v>132</v>
      </c>
      <c r="AT379" s="184" t="s">
        <v>127</v>
      </c>
      <c r="AU379" s="184" t="s">
        <v>84</v>
      </c>
      <c r="AY379" s="17" t="s">
        <v>125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17" t="s">
        <v>79</v>
      </c>
      <c r="BK379" s="185">
        <f>ROUND(I379*H379,2)</f>
        <v>0</v>
      </c>
      <c r="BL379" s="17" t="s">
        <v>132</v>
      </c>
      <c r="BM379" s="184" t="s">
        <v>431</v>
      </c>
    </row>
    <row r="380" spans="1:65" s="2" customFormat="1" ht="10.199999999999999">
      <c r="A380" s="34"/>
      <c r="B380" s="35"/>
      <c r="C380" s="36"/>
      <c r="D380" s="186" t="s">
        <v>134</v>
      </c>
      <c r="E380" s="36"/>
      <c r="F380" s="187" t="s">
        <v>432</v>
      </c>
      <c r="G380" s="36"/>
      <c r="H380" s="36"/>
      <c r="I380" s="188"/>
      <c r="J380" s="36"/>
      <c r="K380" s="36"/>
      <c r="L380" s="39"/>
      <c r="M380" s="189"/>
      <c r="N380" s="190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134</v>
      </c>
      <c r="AU380" s="17" t="s">
        <v>84</v>
      </c>
    </row>
    <row r="381" spans="1:65" s="14" customFormat="1" ht="10.199999999999999">
      <c r="B381" s="202"/>
      <c r="C381" s="203"/>
      <c r="D381" s="193" t="s">
        <v>136</v>
      </c>
      <c r="E381" s="204" t="s">
        <v>19</v>
      </c>
      <c r="F381" s="205" t="s">
        <v>433</v>
      </c>
      <c r="G381" s="203"/>
      <c r="H381" s="206">
        <v>14252</v>
      </c>
      <c r="I381" s="207"/>
      <c r="J381" s="203"/>
      <c r="K381" s="203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136</v>
      </c>
      <c r="AU381" s="212" t="s">
        <v>84</v>
      </c>
      <c r="AV381" s="14" t="s">
        <v>84</v>
      </c>
      <c r="AW381" s="14" t="s">
        <v>34</v>
      </c>
      <c r="AX381" s="14" t="s">
        <v>74</v>
      </c>
      <c r="AY381" s="212" t="s">
        <v>125</v>
      </c>
    </row>
    <row r="382" spans="1:65" s="15" customFormat="1" ht="10.199999999999999">
      <c r="B382" s="213"/>
      <c r="C382" s="214"/>
      <c r="D382" s="193" t="s">
        <v>136</v>
      </c>
      <c r="E382" s="215" t="s">
        <v>19</v>
      </c>
      <c r="F382" s="216" t="s">
        <v>141</v>
      </c>
      <c r="G382" s="214"/>
      <c r="H382" s="217">
        <v>14252</v>
      </c>
      <c r="I382" s="218"/>
      <c r="J382" s="214"/>
      <c r="K382" s="214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136</v>
      </c>
      <c r="AU382" s="223" t="s">
        <v>84</v>
      </c>
      <c r="AV382" s="15" t="s">
        <v>132</v>
      </c>
      <c r="AW382" s="15" t="s">
        <v>34</v>
      </c>
      <c r="AX382" s="15" t="s">
        <v>79</v>
      </c>
      <c r="AY382" s="223" t="s">
        <v>125</v>
      </c>
    </row>
    <row r="383" spans="1:65" s="2" customFormat="1" ht="37.799999999999997" customHeight="1">
      <c r="A383" s="34"/>
      <c r="B383" s="35"/>
      <c r="C383" s="173" t="s">
        <v>434</v>
      </c>
      <c r="D383" s="173" t="s">
        <v>127</v>
      </c>
      <c r="E383" s="174" t="s">
        <v>435</v>
      </c>
      <c r="F383" s="175" t="s">
        <v>436</v>
      </c>
      <c r="G383" s="176" t="s">
        <v>202</v>
      </c>
      <c r="H383" s="177">
        <v>57</v>
      </c>
      <c r="I383" s="178"/>
      <c r="J383" s="179">
        <f>ROUND(I383*H383,2)</f>
        <v>0</v>
      </c>
      <c r="K383" s="175" t="s">
        <v>131</v>
      </c>
      <c r="L383" s="39"/>
      <c r="M383" s="180" t="s">
        <v>19</v>
      </c>
      <c r="N383" s="181" t="s">
        <v>45</v>
      </c>
      <c r="O383" s="64"/>
      <c r="P383" s="182">
        <f>O383*H383</f>
        <v>0</v>
      </c>
      <c r="Q383" s="182">
        <v>0</v>
      </c>
      <c r="R383" s="182">
        <f>Q383*H383</f>
        <v>0</v>
      </c>
      <c r="S383" s="182">
        <v>8.5999999999999993E-2</v>
      </c>
      <c r="T383" s="183">
        <f>S383*H383</f>
        <v>4.9019999999999992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4" t="s">
        <v>132</v>
      </c>
      <c r="AT383" s="184" t="s">
        <v>127</v>
      </c>
      <c r="AU383" s="184" t="s">
        <v>84</v>
      </c>
      <c r="AY383" s="17" t="s">
        <v>125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17" t="s">
        <v>79</v>
      </c>
      <c r="BK383" s="185">
        <f>ROUND(I383*H383,2)</f>
        <v>0</v>
      </c>
      <c r="BL383" s="17" t="s">
        <v>132</v>
      </c>
      <c r="BM383" s="184" t="s">
        <v>437</v>
      </c>
    </row>
    <row r="384" spans="1:65" s="2" customFormat="1" ht="10.199999999999999">
      <c r="A384" s="34"/>
      <c r="B384" s="35"/>
      <c r="C384" s="36"/>
      <c r="D384" s="186" t="s">
        <v>134</v>
      </c>
      <c r="E384" s="36"/>
      <c r="F384" s="187" t="s">
        <v>438</v>
      </c>
      <c r="G384" s="36"/>
      <c r="H384" s="36"/>
      <c r="I384" s="188"/>
      <c r="J384" s="36"/>
      <c r="K384" s="36"/>
      <c r="L384" s="39"/>
      <c r="M384" s="189"/>
      <c r="N384" s="190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134</v>
      </c>
      <c r="AU384" s="17" t="s">
        <v>84</v>
      </c>
    </row>
    <row r="385" spans="1:65" s="13" customFormat="1" ht="10.199999999999999">
      <c r="B385" s="191"/>
      <c r="C385" s="192"/>
      <c r="D385" s="193" t="s">
        <v>136</v>
      </c>
      <c r="E385" s="194" t="s">
        <v>19</v>
      </c>
      <c r="F385" s="195" t="s">
        <v>439</v>
      </c>
      <c r="G385" s="192"/>
      <c r="H385" s="194" t="s">
        <v>19</v>
      </c>
      <c r="I385" s="196"/>
      <c r="J385" s="192"/>
      <c r="K385" s="192"/>
      <c r="L385" s="197"/>
      <c r="M385" s="198"/>
      <c r="N385" s="199"/>
      <c r="O385" s="199"/>
      <c r="P385" s="199"/>
      <c r="Q385" s="199"/>
      <c r="R385" s="199"/>
      <c r="S385" s="199"/>
      <c r="T385" s="200"/>
      <c r="AT385" s="201" t="s">
        <v>136</v>
      </c>
      <c r="AU385" s="201" t="s">
        <v>84</v>
      </c>
      <c r="AV385" s="13" t="s">
        <v>79</v>
      </c>
      <c r="AW385" s="13" t="s">
        <v>34</v>
      </c>
      <c r="AX385" s="13" t="s">
        <v>74</v>
      </c>
      <c r="AY385" s="201" t="s">
        <v>125</v>
      </c>
    </row>
    <row r="386" spans="1:65" s="14" customFormat="1" ht="10.199999999999999">
      <c r="B386" s="202"/>
      <c r="C386" s="203"/>
      <c r="D386" s="193" t="s">
        <v>136</v>
      </c>
      <c r="E386" s="204" t="s">
        <v>19</v>
      </c>
      <c r="F386" s="205" t="s">
        <v>440</v>
      </c>
      <c r="G386" s="203"/>
      <c r="H386" s="206">
        <v>57</v>
      </c>
      <c r="I386" s="207"/>
      <c r="J386" s="203"/>
      <c r="K386" s="203"/>
      <c r="L386" s="208"/>
      <c r="M386" s="209"/>
      <c r="N386" s="210"/>
      <c r="O386" s="210"/>
      <c r="P386" s="210"/>
      <c r="Q386" s="210"/>
      <c r="R386" s="210"/>
      <c r="S386" s="210"/>
      <c r="T386" s="211"/>
      <c r="AT386" s="212" t="s">
        <v>136</v>
      </c>
      <c r="AU386" s="212" t="s">
        <v>84</v>
      </c>
      <c r="AV386" s="14" t="s">
        <v>84</v>
      </c>
      <c r="AW386" s="14" t="s">
        <v>34</v>
      </c>
      <c r="AX386" s="14" t="s">
        <v>74</v>
      </c>
      <c r="AY386" s="212" t="s">
        <v>125</v>
      </c>
    </row>
    <row r="387" spans="1:65" s="15" customFormat="1" ht="10.199999999999999">
      <c r="B387" s="213"/>
      <c r="C387" s="214"/>
      <c r="D387" s="193" t="s">
        <v>136</v>
      </c>
      <c r="E387" s="215" t="s">
        <v>19</v>
      </c>
      <c r="F387" s="216" t="s">
        <v>141</v>
      </c>
      <c r="G387" s="214"/>
      <c r="H387" s="217">
        <v>57</v>
      </c>
      <c r="I387" s="218"/>
      <c r="J387" s="214"/>
      <c r="K387" s="214"/>
      <c r="L387" s="219"/>
      <c r="M387" s="220"/>
      <c r="N387" s="221"/>
      <c r="O387" s="221"/>
      <c r="P387" s="221"/>
      <c r="Q387" s="221"/>
      <c r="R387" s="221"/>
      <c r="S387" s="221"/>
      <c r="T387" s="222"/>
      <c r="AT387" s="223" t="s">
        <v>136</v>
      </c>
      <c r="AU387" s="223" t="s">
        <v>84</v>
      </c>
      <c r="AV387" s="15" t="s">
        <v>132</v>
      </c>
      <c r="AW387" s="15" t="s">
        <v>34</v>
      </c>
      <c r="AX387" s="15" t="s">
        <v>79</v>
      </c>
      <c r="AY387" s="223" t="s">
        <v>125</v>
      </c>
    </row>
    <row r="388" spans="1:65" s="2" customFormat="1" ht="16.5" customHeight="1">
      <c r="A388" s="34"/>
      <c r="B388" s="35"/>
      <c r="C388" s="173" t="s">
        <v>441</v>
      </c>
      <c r="D388" s="173" t="s">
        <v>127</v>
      </c>
      <c r="E388" s="174" t="s">
        <v>442</v>
      </c>
      <c r="F388" s="175" t="s">
        <v>443</v>
      </c>
      <c r="G388" s="176" t="s">
        <v>202</v>
      </c>
      <c r="H388" s="177">
        <v>4650</v>
      </c>
      <c r="I388" s="178"/>
      <c r="J388" s="179">
        <f>ROUND(I388*H388,2)</f>
        <v>0</v>
      </c>
      <c r="K388" s="175" t="s">
        <v>131</v>
      </c>
      <c r="L388" s="39"/>
      <c r="M388" s="180" t="s">
        <v>19</v>
      </c>
      <c r="N388" s="181" t="s">
        <v>45</v>
      </c>
      <c r="O388" s="64"/>
      <c r="P388" s="182">
        <f>O388*H388</f>
        <v>0</v>
      </c>
      <c r="Q388" s="182">
        <v>0</v>
      </c>
      <c r="R388" s="182">
        <f>Q388*H388</f>
        <v>0</v>
      </c>
      <c r="S388" s="182">
        <v>0.17199999999999999</v>
      </c>
      <c r="T388" s="183">
        <f>S388*H388</f>
        <v>799.8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4" t="s">
        <v>132</v>
      </c>
      <c r="AT388" s="184" t="s">
        <v>127</v>
      </c>
      <c r="AU388" s="184" t="s">
        <v>84</v>
      </c>
      <c r="AY388" s="17" t="s">
        <v>125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17" t="s">
        <v>79</v>
      </c>
      <c r="BK388" s="185">
        <f>ROUND(I388*H388,2)</f>
        <v>0</v>
      </c>
      <c r="BL388" s="17" t="s">
        <v>132</v>
      </c>
      <c r="BM388" s="184" t="s">
        <v>444</v>
      </c>
    </row>
    <row r="389" spans="1:65" s="2" customFormat="1" ht="10.199999999999999">
      <c r="A389" s="34"/>
      <c r="B389" s="35"/>
      <c r="C389" s="36"/>
      <c r="D389" s="186" t="s">
        <v>134</v>
      </c>
      <c r="E389" s="36"/>
      <c r="F389" s="187" t="s">
        <v>445</v>
      </c>
      <c r="G389" s="36"/>
      <c r="H389" s="36"/>
      <c r="I389" s="188"/>
      <c r="J389" s="36"/>
      <c r="K389" s="36"/>
      <c r="L389" s="39"/>
      <c r="M389" s="189"/>
      <c r="N389" s="190"/>
      <c r="O389" s="64"/>
      <c r="P389" s="64"/>
      <c r="Q389" s="64"/>
      <c r="R389" s="64"/>
      <c r="S389" s="64"/>
      <c r="T389" s="65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134</v>
      </c>
      <c r="AU389" s="17" t="s">
        <v>84</v>
      </c>
    </row>
    <row r="390" spans="1:65" s="14" customFormat="1" ht="10.199999999999999">
      <c r="B390" s="202"/>
      <c r="C390" s="203"/>
      <c r="D390" s="193" t="s">
        <v>136</v>
      </c>
      <c r="E390" s="204" t="s">
        <v>19</v>
      </c>
      <c r="F390" s="205" t="s">
        <v>446</v>
      </c>
      <c r="G390" s="203"/>
      <c r="H390" s="206">
        <v>4650</v>
      </c>
      <c r="I390" s="207"/>
      <c r="J390" s="203"/>
      <c r="K390" s="203"/>
      <c r="L390" s="208"/>
      <c r="M390" s="209"/>
      <c r="N390" s="210"/>
      <c r="O390" s="210"/>
      <c r="P390" s="210"/>
      <c r="Q390" s="210"/>
      <c r="R390" s="210"/>
      <c r="S390" s="210"/>
      <c r="T390" s="211"/>
      <c r="AT390" s="212" t="s">
        <v>136</v>
      </c>
      <c r="AU390" s="212" t="s">
        <v>84</v>
      </c>
      <c r="AV390" s="14" t="s">
        <v>84</v>
      </c>
      <c r="AW390" s="14" t="s">
        <v>34</v>
      </c>
      <c r="AX390" s="14" t="s">
        <v>74</v>
      </c>
      <c r="AY390" s="212" t="s">
        <v>125</v>
      </c>
    </row>
    <row r="391" spans="1:65" s="15" customFormat="1" ht="10.199999999999999">
      <c r="B391" s="213"/>
      <c r="C391" s="214"/>
      <c r="D391" s="193" t="s">
        <v>136</v>
      </c>
      <c r="E391" s="215" t="s">
        <v>19</v>
      </c>
      <c r="F391" s="216" t="s">
        <v>141</v>
      </c>
      <c r="G391" s="214"/>
      <c r="H391" s="217">
        <v>4650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136</v>
      </c>
      <c r="AU391" s="223" t="s">
        <v>84</v>
      </c>
      <c r="AV391" s="15" t="s">
        <v>132</v>
      </c>
      <c r="AW391" s="15" t="s">
        <v>34</v>
      </c>
      <c r="AX391" s="15" t="s">
        <v>79</v>
      </c>
      <c r="AY391" s="223" t="s">
        <v>125</v>
      </c>
    </row>
    <row r="392" spans="1:65" s="2" customFormat="1" ht="33" customHeight="1">
      <c r="A392" s="34"/>
      <c r="B392" s="35"/>
      <c r="C392" s="173" t="s">
        <v>447</v>
      </c>
      <c r="D392" s="173" t="s">
        <v>127</v>
      </c>
      <c r="E392" s="174" t="s">
        <v>448</v>
      </c>
      <c r="F392" s="175" t="s">
        <v>449</v>
      </c>
      <c r="G392" s="176" t="s">
        <v>202</v>
      </c>
      <c r="H392" s="177">
        <v>23.1</v>
      </c>
      <c r="I392" s="178"/>
      <c r="J392" s="179">
        <f>ROUND(I392*H392,2)</f>
        <v>0</v>
      </c>
      <c r="K392" s="175" t="s">
        <v>131</v>
      </c>
      <c r="L392" s="39"/>
      <c r="M392" s="180" t="s">
        <v>19</v>
      </c>
      <c r="N392" s="181" t="s">
        <v>45</v>
      </c>
      <c r="O392" s="64"/>
      <c r="P392" s="182">
        <f>O392*H392</f>
        <v>0</v>
      </c>
      <c r="Q392" s="182">
        <v>6.0999999999999997E-4</v>
      </c>
      <c r="R392" s="182">
        <f>Q392*H392</f>
        <v>1.4091000000000001E-2</v>
      </c>
      <c r="S392" s="182">
        <v>0</v>
      </c>
      <c r="T392" s="183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4" t="s">
        <v>132</v>
      </c>
      <c r="AT392" s="184" t="s">
        <v>127</v>
      </c>
      <c r="AU392" s="184" t="s">
        <v>84</v>
      </c>
      <c r="AY392" s="17" t="s">
        <v>125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17" t="s">
        <v>79</v>
      </c>
      <c r="BK392" s="185">
        <f>ROUND(I392*H392,2)</f>
        <v>0</v>
      </c>
      <c r="BL392" s="17" t="s">
        <v>132</v>
      </c>
      <c r="BM392" s="184" t="s">
        <v>450</v>
      </c>
    </row>
    <row r="393" spans="1:65" s="2" customFormat="1" ht="10.199999999999999">
      <c r="A393" s="34"/>
      <c r="B393" s="35"/>
      <c r="C393" s="36"/>
      <c r="D393" s="186" t="s">
        <v>134</v>
      </c>
      <c r="E393" s="36"/>
      <c r="F393" s="187" t="s">
        <v>451</v>
      </c>
      <c r="G393" s="36"/>
      <c r="H393" s="36"/>
      <c r="I393" s="188"/>
      <c r="J393" s="36"/>
      <c r="K393" s="36"/>
      <c r="L393" s="39"/>
      <c r="M393" s="189"/>
      <c r="N393" s="190"/>
      <c r="O393" s="64"/>
      <c r="P393" s="64"/>
      <c r="Q393" s="64"/>
      <c r="R393" s="64"/>
      <c r="S393" s="64"/>
      <c r="T393" s="65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134</v>
      </c>
      <c r="AU393" s="17" t="s">
        <v>84</v>
      </c>
    </row>
    <row r="394" spans="1:65" s="14" customFormat="1" ht="10.199999999999999">
      <c r="B394" s="202"/>
      <c r="C394" s="203"/>
      <c r="D394" s="193" t="s">
        <v>136</v>
      </c>
      <c r="E394" s="204" t="s">
        <v>19</v>
      </c>
      <c r="F394" s="205" t="s">
        <v>452</v>
      </c>
      <c r="G394" s="203"/>
      <c r="H394" s="206">
        <v>23.1</v>
      </c>
      <c r="I394" s="207"/>
      <c r="J394" s="203"/>
      <c r="K394" s="203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136</v>
      </c>
      <c r="AU394" s="212" t="s">
        <v>84</v>
      </c>
      <c r="AV394" s="14" t="s">
        <v>84</v>
      </c>
      <c r="AW394" s="14" t="s">
        <v>34</v>
      </c>
      <c r="AX394" s="14" t="s">
        <v>74</v>
      </c>
      <c r="AY394" s="212" t="s">
        <v>125</v>
      </c>
    </row>
    <row r="395" spans="1:65" s="15" customFormat="1" ht="10.199999999999999">
      <c r="B395" s="213"/>
      <c r="C395" s="214"/>
      <c r="D395" s="193" t="s">
        <v>136</v>
      </c>
      <c r="E395" s="215" t="s">
        <v>19</v>
      </c>
      <c r="F395" s="216" t="s">
        <v>141</v>
      </c>
      <c r="G395" s="214"/>
      <c r="H395" s="217">
        <v>23.1</v>
      </c>
      <c r="I395" s="218"/>
      <c r="J395" s="214"/>
      <c r="K395" s="214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136</v>
      </c>
      <c r="AU395" s="223" t="s">
        <v>84</v>
      </c>
      <c r="AV395" s="15" t="s">
        <v>132</v>
      </c>
      <c r="AW395" s="15" t="s">
        <v>34</v>
      </c>
      <c r="AX395" s="15" t="s">
        <v>79</v>
      </c>
      <c r="AY395" s="223" t="s">
        <v>125</v>
      </c>
    </row>
    <row r="396" spans="1:65" s="2" customFormat="1" ht="16.5" customHeight="1">
      <c r="A396" s="34"/>
      <c r="B396" s="35"/>
      <c r="C396" s="173" t="s">
        <v>453</v>
      </c>
      <c r="D396" s="173" t="s">
        <v>127</v>
      </c>
      <c r="E396" s="174" t="s">
        <v>454</v>
      </c>
      <c r="F396" s="175" t="s">
        <v>455</v>
      </c>
      <c r="G396" s="176" t="s">
        <v>161</v>
      </c>
      <c r="H396" s="177">
        <v>62.25</v>
      </c>
      <c r="I396" s="178"/>
      <c r="J396" s="179">
        <f>ROUND(I396*H396,2)</f>
        <v>0</v>
      </c>
      <c r="K396" s="175" t="s">
        <v>131</v>
      </c>
      <c r="L396" s="39"/>
      <c r="M396" s="180" t="s">
        <v>19</v>
      </c>
      <c r="N396" s="181" t="s">
        <v>45</v>
      </c>
      <c r="O396" s="64"/>
      <c r="P396" s="182">
        <f>O396*H396</f>
        <v>0</v>
      </c>
      <c r="Q396" s="182">
        <v>0</v>
      </c>
      <c r="R396" s="182">
        <f>Q396*H396</f>
        <v>0</v>
      </c>
      <c r="S396" s="182">
        <v>0</v>
      </c>
      <c r="T396" s="183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4" t="s">
        <v>132</v>
      </c>
      <c r="AT396" s="184" t="s">
        <v>127</v>
      </c>
      <c r="AU396" s="184" t="s">
        <v>84</v>
      </c>
      <c r="AY396" s="17" t="s">
        <v>125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17" t="s">
        <v>79</v>
      </c>
      <c r="BK396" s="185">
        <f>ROUND(I396*H396,2)</f>
        <v>0</v>
      </c>
      <c r="BL396" s="17" t="s">
        <v>132</v>
      </c>
      <c r="BM396" s="184" t="s">
        <v>456</v>
      </c>
    </row>
    <row r="397" spans="1:65" s="2" customFormat="1" ht="10.199999999999999">
      <c r="A397" s="34"/>
      <c r="B397" s="35"/>
      <c r="C397" s="36"/>
      <c r="D397" s="186" t="s">
        <v>134</v>
      </c>
      <c r="E397" s="36"/>
      <c r="F397" s="187" t="s">
        <v>457</v>
      </c>
      <c r="G397" s="36"/>
      <c r="H397" s="36"/>
      <c r="I397" s="188"/>
      <c r="J397" s="36"/>
      <c r="K397" s="36"/>
      <c r="L397" s="39"/>
      <c r="M397" s="189"/>
      <c r="N397" s="190"/>
      <c r="O397" s="64"/>
      <c r="P397" s="64"/>
      <c r="Q397" s="64"/>
      <c r="R397" s="64"/>
      <c r="S397" s="64"/>
      <c r="T397" s="65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134</v>
      </c>
      <c r="AU397" s="17" t="s">
        <v>84</v>
      </c>
    </row>
    <row r="398" spans="1:65" s="13" customFormat="1" ht="10.199999999999999">
      <c r="B398" s="191"/>
      <c r="C398" s="192"/>
      <c r="D398" s="193" t="s">
        <v>136</v>
      </c>
      <c r="E398" s="194" t="s">
        <v>19</v>
      </c>
      <c r="F398" s="195" t="s">
        <v>439</v>
      </c>
      <c r="G398" s="192"/>
      <c r="H398" s="194" t="s">
        <v>19</v>
      </c>
      <c r="I398" s="196"/>
      <c r="J398" s="192"/>
      <c r="K398" s="192"/>
      <c r="L398" s="197"/>
      <c r="M398" s="198"/>
      <c r="N398" s="199"/>
      <c r="O398" s="199"/>
      <c r="P398" s="199"/>
      <c r="Q398" s="199"/>
      <c r="R398" s="199"/>
      <c r="S398" s="199"/>
      <c r="T398" s="200"/>
      <c r="AT398" s="201" t="s">
        <v>136</v>
      </c>
      <c r="AU398" s="201" t="s">
        <v>84</v>
      </c>
      <c r="AV398" s="13" t="s">
        <v>79</v>
      </c>
      <c r="AW398" s="13" t="s">
        <v>34</v>
      </c>
      <c r="AX398" s="13" t="s">
        <v>74</v>
      </c>
      <c r="AY398" s="201" t="s">
        <v>125</v>
      </c>
    </row>
    <row r="399" spans="1:65" s="14" customFormat="1" ht="10.199999999999999">
      <c r="B399" s="202"/>
      <c r="C399" s="203"/>
      <c r="D399" s="193" t="s">
        <v>136</v>
      </c>
      <c r="E399" s="204" t="s">
        <v>19</v>
      </c>
      <c r="F399" s="205" t="s">
        <v>458</v>
      </c>
      <c r="G399" s="203"/>
      <c r="H399" s="206">
        <v>62.25</v>
      </c>
      <c r="I399" s="207"/>
      <c r="J399" s="203"/>
      <c r="K399" s="203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136</v>
      </c>
      <c r="AU399" s="212" t="s">
        <v>84</v>
      </c>
      <c r="AV399" s="14" t="s">
        <v>84</v>
      </c>
      <c r="AW399" s="14" t="s">
        <v>34</v>
      </c>
      <c r="AX399" s="14" t="s">
        <v>74</v>
      </c>
      <c r="AY399" s="212" t="s">
        <v>125</v>
      </c>
    </row>
    <row r="400" spans="1:65" s="15" customFormat="1" ht="10.199999999999999">
      <c r="B400" s="213"/>
      <c r="C400" s="214"/>
      <c r="D400" s="193" t="s">
        <v>136</v>
      </c>
      <c r="E400" s="215" t="s">
        <v>19</v>
      </c>
      <c r="F400" s="216" t="s">
        <v>141</v>
      </c>
      <c r="G400" s="214"/>
      <c r="H400" s="217">
        <v>62.25</v>
      </c>
      <c r="I400" s="218"/>
      <c r="J400" s="214"/>
      <c r="K400" s="214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136</v>
      </c>
      <c r="AU400" s="223" t="s">
        <v>84</v>
      </c>
      <c r="AV400" s="15" t="s">
        <v>132</v>
      </c>
      <c r="AW400" s="15" t="s">
        <v>34</v>
      </c>
      <c r="AX400" s="15" t="s">
        <v>79</v>
      </c>
      <c r="AY400" s="223" t="s">
        <v>125</v>
      </c>
    </row>
    <row r="401" spans="1:65" s="2" customFormat="1" ht="16.5" customHeight="1">
      <c r="A401" s="34"/>
      <c r="B401" s="35"/>
      <c r="C401" s="173" t="s">
        <v>459</v>
      </c>
      <c r="D401" s="173" t="s">
        <v>127</v>
      </c>
      <c r="E401" s="174" t="s">
        <v>460</v>
      </c>
      <c r="F401" s="175" t="s">
        <v>461</v>
      </c>
      <c r="G401" s="176" t="s">
        <v>161</v>
      </c>
      <c r="H401" s="177">
        <v>62.25</v>
      </c>
      <c r="I401" s="178"/>
      <c r="J401" s="179">
        <f>ROUND(I401*H401,2)</f>
        <v>0</v>
      </c>
      <c r="K401" s="175" t="s">
        <v>19</v>
      </c>
      <c r="L401" s="39"/>
      <c r="M401" s="180" t="s">
        <v>19</v>
      </c>
      <c r="N401" s="181" t="s">
        <v>45</v>
      </c>
      <c r="O401" s="64"/>
      <c r="P401" s="182">
        <f>O401*H401</f>
        <v>0</v>
      </c>
      <c r="Q401" s="182">
        <v>3.8850000000000003E-2</v>
      </c>
      <c r="R401" s="182">
        <f>Q401*H401</f>
        <v>2.4184125000000001</v>
      </c>
      <c r="S401" s="182">
        <v>0</v>
      </c>
      <c r="T401" s="183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84" t="s">
        <v>132</v>
      </c>
      <c r="AT401" s="184" t="s">
        <v>127</v>
      </c>
      <c r="AU401" s="184" t="s">
        <v>84</v>
      </c>
      <c r="AY401" s="17" t="s">
        <v>125</v>
      </c>
      <c r="BE401" s="185">
        <f>IF(N401="základní",J401,0)</f>
        <v>0</v>
      </c>
      <c r="BF401" s="185">
        <f>IF(N401="snížená",J401,0)</f>
        <v>0</v>
      </c>
      <c r="BG401" s="185">
        <f>IF(N401="zákl. přenesená",J401,0)</f>
        <v>0</v>
      </c>
      <c r="BH401" s="185">
        <f>IF(N401="sníž. přenesená",J401,0)</f>
        <v>0</v>
      </c>
      <c r="BI401" s="185">
        <f>IF(N401="nulová",J401,0)</f>
        <v>0</v>
      </c>
      <c r="BJ401" s="17" t="s">
        <v>79</v>
      </c>
      <c r="BK401" s="185">
        <f>ROUND(I401*H401,2)</f>
        <v>0</v>
      </c>
      <c r="BL401" s="17" t="s">
        <v>132</v>
      </c>
      <c r="BM401" s="184" t="s">
        <v>462</v>
      </c>
    </row>
    <row r="402" spans="1:65" s="14" customFormat="1" ht="10.199999999999999">
      <c r="B402" s="202"/>
      <c r="C402" s="203"/>
      <c r="D402" s="193" t="s">
        <v>136</v>
      </c>
      <c r="E402" s="204" t="s">
        <v>19</v>
      </c>
      <c r="F402" s="205" t="s">
        <v>463</v>
      </c>
      <c r="G402" s="203"/>
      <c r="H402" s="206">
        <v>62.25</v>
      </c>
      <c r="I402" s="207"/>
      <c r="J402" s="203"/>
      <c r="K402" s="203"/>
      <c r="L402" s="208"/>
      <c r="M402" s="209"/>
      <c r="N402" s="210"/>
      <c r="O402" s="210"/>
      <c r="P402" s="210"/>
      <c r="Q402" s="210"/>
      <c r="R402" s="210"/>
      <c r="S402" s="210"/>
      <c r="T402" s="211"/>
      <c r="AT402" s="212" t="s">
        <v>136</v>
      </c>
      <c r="AU402" s="212" t="s">
        <v>84</v>
      </c>
      <c r="AV402" s="14" t="s">
        <v>84</v>
      </c>
      <c r="AW402" s="14" t="s">
        <v>34</v>
      </c>
      <c r="AX402" s="14" t="s">
        <v>74</v>
      </c>
      <c r="AY402" s="212" t="s">
        <v>125</v>
      </c>
    </row>
    <row r="403" spans="1:65" s="15" customFormat="1" ht="10.199999999999999">
      <c r="B403" s="213"/>
      <c r="C403" s="214"/>
      <c r="D403" s="193" t="s">
        <v>136</v>
      </c>
      <c r="E403" s="215" t="s">
        <v>19</v>
      </c>
      <c r="F403" s="216" t="s">
        <v>141</v>
      </c>
      <c r="G403" s="214"/>
      <c r="H403" s="217">
        <v>62.25</v>
      </c>
      <c r="I403" s="218"/>
      <c r="J403" s="214"/>
      <c r="K403" s="214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136</v>
      </c>
      <c r="AU403" s="223" t="s">
        <v>84</v>
      </c>
      <c r="AV403" s="15" t="s">
        <v>132</v>
      </c>
      <c r="AW403" s="15" t="s">
        <v>34</v>
      </c>
      <c r="AX403" s="15" t="s">
        <v>79</v>
      </c>
      <c r="AY403" s="223" t="s">
        <v>125</v>
      </c>
    </row>
    <row r="404" spans="1:65" s="2" customFormat="1" ht="16.5" customHeight="1">
      <c r="A404" s="34"/>
      <c r="B404" s="35"/>
      <c r="C404" s="173" t="s">
        <v>464</v>
      </c>
      <c r="D404" s="173" t="s">
        <v>127</v>
      </c>
      <c r="E404" s="174" t="s">
        <v>465</v>
      </c>
      <c r="F404" s="175" t="s">
        <v>466</v>
      </c>
      <c r="G404" s="176" t="s">
        <v>161</v>
      </c>
      <c r="H404" s="177">
        <v>33.200000000000003</v>
      </c>
      <c r="I404" s="178"/>
      <c r="J404" s="179">
        <f>ROUND(I404*H404,2)</f>
        <v>0</v>
      </c>
      <c r="K404" s="175" t="s">
        <v>131</v>
      </c>
      <c r="L404" s="39"/>
      <c r="M404" s="180" t="s">
        <v>19</v>
      </c>
      <c r="N404" s="181" t="s">
        <v>45</v>
      </c>
      <c r="O404" s="64"/>
      <c r="P404" s="182">
        <f>O404*H404</f>
        <v>0</v>
      </c>
      <c r="Q404" s="182">
        <v>1.1E-4</v>
      </c>
      <c r="R404" s="182">
        <f>Q404*H404</f>
        <v>3.6520000000000003E-3</v>
      </c>
      <c r="S404" s="182">
        <v>0</v>
      </c>
      <c r="T404" s="183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4" t="s">
        <v>212</v>
      </c>
      <c r="AT404" s="184" t="s">
        <v>127</v>
      </c>
      <c r="AU404" s="184" t="s">
        <v>84</v>
      </c>
      <c r="AY404" s="17" t="s">
        <v>125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17" t="s">
        <v>79</v>
      </c>
      <c r="BK404" s="185">
        <f>ROUND(I404*H404,2)</f>
        <v>0</v>
      </c>
      <c r="BL404" s="17" t="s">
        <v>212</v>
      </c>
      <c r="BM404" s="184" t="s">
        <v>467</v>
      </c>
    </row>
    <row r="405" spans="1:65" s="2" customFormat="1" ht="10.199999999999999">
      <c r="A405" s="34"/>
      <c r="B405" s="35"/>
      <c r="C405" s="36"/>
      <c r="D405" s="186" t="s">
        <v>134</v>
      </c>
      <c r="E405" s="36"/>
      <c r="F405" s="187" t="s">
        <v>468</v>
      </c>
      <c r="G405" s="36"/>
      <c r="H405" s="36"/>
      <c r="I405" s="188"/>
      <c r="J405" s="36"/>
      <c r="K405" s="36"/>
      <c r="L405" s="39"/>
      <c r="M405" s="189"/>
      <c r="N405" s="190"/>
      <c r="O405" s="64"/>
      <c r="P405" s="64"/>
      <c r="Q405" s="64"/>
      <c r="R405" s="64"/>
      <c r="S405" s="64"/>
      <c r="T405" s="65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134</v>
      </c>
      <c r="AU405" s="17" t="s">
        <v>84</v>
      </c>
    </row>
    <row r="406" spans="1:65" s="13" customFormat="1" ht="10.199999999999999">
      <c r="B406" s="191"/>
      <c r="C406" s="192"/>
      <c r="D406" s="193" t="s">
        <v>136</v>
      </c>
      <c r="E406" s="194" t="s">
        <v>19</v>
      </c>
      <c r="F406" s="195" t="s">
        <v>439</v>
      </c>
      <c r="G406" s="192"/>
      <c r="H406" s="194" t="s">
        <v>19</v>
      </c>
      <c r="I406" s="196"/>
      <c r="J406" s="192"/>
      <c r="K406" s="192"/>
      <c r="L406" s="197"/>
      <c r="M406" s="198"/>
      <c r="N406" s="199"/>
      <c r="O406" s="199"/>
      <c r="P406" s="199"/>
      <c r="Q406" s="199"/>
      <c r="R406" s="199"/>
      <c r="S406" s="199"/>
      <c r="T406" s="200"/>
      <c r="AT406" s="201" t="s">
        <v>136</v>
      </c>
      <c r="AU406" s="201" t="s">
        <v>84</v>
      </c>
      <c r="AV406" s="13" t="s">
        <v>79</v>
      </c>
      <c r="AW406" s="13" t="s">
        <v>34</v>
      </c>
      <c r="AX406" s="13" t="s">
        <v>74</v>
      </c>
      <c r="AY406" s="201" t="s">
        <v>125</v>
      </c>
    </row>
    <row r="407" spans="1:65" s="14" customFormat="1" ht="10.199999999999999">
      <c r="B407" s="202"/>
      <c r="C407" s="203"/>
      <c r="D407" s="193" t="s">
        <v>136</v>
      </c>
      <c r="E407" s="204" t="s">
        <v>19</v>
      </c>
      <c r="F407" s="205" t="s">
        <v>469</v>
      </c>
      <c r="G407" s="203"/>
      <c r="H407" s="206">
        <v>33.200000000000003</v>
      </c>
      <c r="I407" s="207"/>
      <c r="J407" s="203"/>
      <c r="K407" s="203"/>
      <c r="L407" s="208"/>
      <c r="M407" s="209"/>
      <c r="N407" s="210"/>
      <c r="O407" s="210"/>
      <c r="P407" s="210"/>
      <c r="Q407" s="210"/>
      <c r="R407" s="210"/>
      <c r="S407" s="210"/>
      <c r="T407" s="211"/>
      <c r="AT407" s="212" t="s">
        <v>136</v>
      </c>
      <c r="AU407" s="212" t="s">
        <v>84</v>
      </c>
      <c r="AV407" s="14" t="s">
        <v>84</v>
      </c>
      <c r="AW407" s="14" t="s">
        <v>34</v>
      </c>
      <c r="AX407" s="14" t="s">
        <v>74</v>
      </c>
      <c r="AY407" s="212" t="s">
        <v>125</v>
      </c>
    </row>
    <row r="408" spans="1:65" s="15" customFormat="1" ht="10.199999999999999">
      <c r="B408" s="213"/>
      <c r="C408" s="214"/>
      <c r="D408" s="193" t="s">
        <v>136</v>
      </c>
      <c r="E408" s="215" t="s">
        <v>19</v>
      </c>
      <c r="F408" s="216" t="s">
        <v>141</v>
      </c>
      <c r="G408" s="214"/>
      <c r="H408" s="217">
        <v>33.200000000000003</v>
      </c>
      <c r="I408" s="218"/>
      <c r="J408" s="214"/>
      <c r="K408" s="214"/>
      <c r="L408" s="219"/>
      <c r="M408" s="220"/>
      <c r="N408" s="221"/>
      <c r="O408" s="221"/>
      <c r="P408" s="221"/>
      <c r="Q408" s="221"/>
      <c r="R408" s="221"/>
      <c r="S408" s="221"/>
      <c r="T408" s="222"/>
      <c r="AT408" s="223" t="s">
        <v>136</v>
      </c>
      <c r="AU408" s="223" t="s">
        <v>84</v>
      </c>
      <c r="AV408" s="15" t="s">
        <v>132</v>
      </c>
      <c r="AW408" s="15" t="s">
        <v>34</v>
      </c>
      <c r="AX408" s="15" t="s">
        <v>79</v>
      </c>
      <c r="AY408" s="223" t="s">
        <v>125</v>
      </c>
    </row>
    <row r="409" spans="1:65" s="2" customFormat="1" ht="16.5" customHeight="1">
      <c r="A409" s="34"/>
      <c r="B409" s="35"/>
      <c r="C409" s="173" t="s">
        <v>470</v>
      </c>
      <c r="D409" s="173" t="s">
        <v>127</v>
      </c>
      <c r="E409" s="174" t="s">
        <v>471</v>
      </c>
      <c r="F409" s="175" t="s">
        <v>472</v>
      </c>
      <c r="G409" s="176" t="s">
        <v>161</v>
      </c>
      <c r="H409" s="177">
        <v>33.200000000000003</v>
      </c>
      <c r="I409" s="178"/>
      <c r="J409" s="179">
        <f>ROUND(I409*H409,2)</f>
        <v>0</v>
      </c>
      <c r="K409" s="175" t="s">
        <v>131</v>
      </c>
      <c r="L409" s="39"/>
      <c r="M409" s="180" t="s">
        <v>19</v>
      </c>
      <c r="N409" s="181" t="s">
        <v>45</v>
      </c>
      <c r="O409" s="64"/>
      <c r="P409" s="182">
        <f>O409*H409</f>
        <v>0</v>
      </c>
      <c r="Q409" s="182">
        <v>1.3999999999999999E-4</v>
      </c>
      <c r="R409" s="182">
        <f>Q409*H409</f>
        <v>4.6480000000000002E-3</v>
      </c>
      <c r="S409" s="182">
        <v>0</v>
      </c>
      <c r="T409" s="183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4" t="s">
        <v>212</v>
      </c>
      <c r="AT409" s="184" t="s">
        <v>127</v>
      </c>
      <c r="AU409" s="184" t="s">
        <v>84</v>
      </c>
      <c r="AY409" s="17" t="s">
        <v>125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17" t="s">
        <v>79</v>
      </c>
      <c r="BK409" s="185">
        <f>ROUND(I409*H409,2)</f>
        <v>0</v>
      </c>
      <c r="BL409" s="17" t="s">
        <v>212</v>
      </c>
      <c r="BM409" s="184" t="s">
        <v>473</v>
      </c>
    </row>
    <row r="410" spans="1:65" s="2" customFormat="1" ht="10.199999999999999">
      <c r="A410" s="34"/>
      <c r="B410" s="35"/>
      <c r="C410" s="36"/>
      <c r="D410" s="186" t="s">
        <v>134</v>
      </c>
      <c r="E410" s="36"/>
      <c r="F410" s="187" t="s">
        <v>474</v>
      </c>
      <c r="G410" s="36"/>
      <c r="H410" s="36"/>
      <c r="I410" s="188"/>
      <c r="J410" s="36"/>
      <c r="K410" s="36"/>
      <c r="L410" s="39"/>
      <c r="M410" s="189"/>
      <c r="N410" s="190"/>
      <c r="O410" s="64"/>
      <c r="P410" s="64"/>
      <c r="Q410" s="64"/>
      <c r="R410" s="64"/>
      <c r="S410" s="64"/>
      <c r="T410" s="65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134</v>
      </c>
      <c r="AU410" s="17" t="s">
        <v>84</v>
      </c>
    </row>
    <row r="411" spans="1:65" s="14" customFormat="1" ht="10.199999999999999">
      <c r="B411" s="202"/>
      <c r="C411" s="203"/>
      <c r="D411" s="193" t="s">
        <v>136</v>
      </c>
      <c r="E411" s="204" t="s">
        <v>19</v>
      </c>
      <c r="F411" s="205" t="s">
        <v>475</v>
      </c>
      <c r="G411" s="203"/>
      <c r="H411" s="206">
        <v>33.200000000000003</v>
      </c>
      <c r="I411" s="207"/>
      <c r="J411" s="203"/>
      <c r="K411" s="203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136</v>
      </c>
      <c r="AU411" s="212" t="s">
        <v>84</v>
      </c>
      <c r="AV411" s="14" t="s">
        <v>84</v>
      </c>
      <c r="AW411" s="14" t="s">
        <v>34</v>
      </c>
      <c r="AX411" s="14" t="s">
        <v>79</v>
      </c>
      <c r="AY411" s="212" t="s">
        <v>125</v>
      </c>
    </row>
    <row r="412" spans="1:65" s="2" customFormat="1" ht="16.5" customHeight="1">
      <c r="A412" s="34"/>
      <c r="B412" s="35"/>
      <c r="C412" s="173" t="s">
        <v>476</v>
      </c>
      <c r="D412" s="173" t="s">
        <v>127</v>
      </c>
      <c r="E412" s="174" t="s">
        <v>477</v>
      </c>
      <c r="F412" s="175" t="s">
        <v>478</v>
      </c>
      <c r="G412" s="176" t="s">
        <v>161</v>
      </c>
      <c r="H412" s="177">
        <v>33.200000000000003</v>
      </c>
      <c r="I412" s="178"/>
      <c r="J412" s="179">
        <f>ROUND(I412*H412,2)</f>
        <v>0</v>
      </c>
      <c r="K412" s="175" t="s">
        <v>131</v>
      </c>
      <c r="L412" s="39"/>
      <c r="M412" s="180" t="s">
        <v>19</v>
      </c>
      <c r="N412" s="181" t="s">
        <v>45</v>
      </c>
      <c r="O412" s="64"/>
      <c r="P412" s="182">
        <f>O412*H412</f>
        <v>0</v>
      </c>
      <c r="Q412" s="182">
        <v>1.2E-4</v>
      </c>
      <c r="R412" s="182">
        <f>Q412*H412</f>
        <v>3.9840000000000006E-3</v>
      </c>
      <c r="S412" s="182">
        <v>0</v>
      </c>
      <c r="T412" s="183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4" t="s">
        <v>212</v>
      </c>
      <c r="AT412" s="184" t="s">
        <v>127</v>
      </c>
      <c r="AU412" s="184" t="s">
        <v>84</v>
      </c>
      <c r="AY412" s="17" t="s">
        <v>125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17" t="s">
        <v>79</v>
      </c>
      <c r="BK412" s="185">
        <f>ROUND(I412*H412,2)</f>
        <v>0</v>
      </c>
      <c r="BL412" s="17" t="s">
        <v>212</v>
      </c>
      <c r="BM412" s="184" t="s">
        <v>479</v>
      </c>
    </row>
    <row r="413" spans="1:65" s="2" customFormat="1" ht="10.199999999999999">
      <c r="A413" s="34"/>
      <c r="B413" s="35"/>
      <c r="C413" s="36"/>
      <c r="D413" s="186" t="s">
        <v>134</v>
      </c>
      <c r="E413" s="36"/>
      <c r="F413" s="187" t="s">
        <v>480</v>
      </c>
      <c r="G413" s="36"/>
      <c r="H413" s="36"/>
      <c r="I413" s="188"/>
      <c r="J413" s="36"/>
      <c r="K413" s="36"/>
      <c r="L413" s="39"/>
      <c r="M413" s="189"/>
      <c r="N413" s="190"/>
      <c r="O413" s="64"/>
      <c r="P413" s="64"/>
      <c r="Q413" s="64"/>
      <c r="R413" s="64"/>
      <c r="S413" s="64"/>
      <c r="T413" s="65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134</v>
      </c>
      <c r="AU413" s="17" t="s">
        <v>84</v>
      </c>
    </row>
    <row r="414" spans="1:65" s="14" customFormat="1" ht="10.199999999999999">
      <c r="B414" s="202"/>
      <c r="C414" s="203"/>
      <c r="D414" s="193" t="s">
        <v>136</v>
      </c>
      <c r="E414" s="204" t="s">
        <v>19</v>
      </c>
      <c r="F414" s="205" t="s">
        <v>475</v>
      </c>
      <c r="G414" s="203"/>
      <c r="H414" s="206">
        <v>33.200000000000003</v>
      </c>
      <c r="I414" s="207"/>
      <c r="J414" s="203"/>
      <c r="K414" s="203"/>
      <c r="L414" s="208"/>
      <c r="M414" s="209"/>
      <c r="N414" s="210"/>
      <c r="O414" s="210"/>
      <c r="P414" s="210"/>
      <c r="Q414" s="210"/>
      <c r="R414" s="210"/>
      <c r="S414" s="210"/>
      <c r="T414" s="211"/>
      <c r="AT414" s="212" t="s">
        <v>136</v>
      </c>
      <c r="AU414" s="212" t="s">
        <v>84</v>
      </c>
      <c r="AV414" s="14" t="s">
        <v>84</v>
      </c>
      <c r="AW414" s="14" t="s">
        <v>34</v>
      </c>
      <c r="AX414" s="14" t="s">
        <v>74</v>
      </c>
      <c r="AY414" s="212" t="s">
        <v>125</v>
      </c>
    </row>
    <row r="415" spans="1:65" s="15" customFormat="1" ht="10.199999999999999">
      <c r="B415" s="213"/>
      <c r="C415" s="214"/>
      <c r="D415" s="193" t="s">
        <v>136</v>
      </c>
      <c r="E415" s="215" t="s">
        <v>19</v>
      </c>
      <c r="F415" s="216" t="s">
        <v>141</v>
      </c>
      <c r="G415" s="214"/>
      <c r="H415" s="217">
        <v>33.200000000000003</v>
      </c>
      <c r="I415" s="218"/>
      <c r="J415" s="214"/>
      <c r="K415" s="214"/>
      <c r="L415" s="219"/>
      <c r="M415" s="220"/>
      <c r="N415" s="221"/>
      <c r="O415" s="221"/>
      <c r="P415" s="221"/>
      <c r="Q415" s="221"/>
      <c r="R415" s="221"/>
      <c r="S415" s="221"/>
      <c r="T415" s="222"/>
      <c r="AT415" s="223" t="s">
        <v>136</v>
      </c>
      <c r="AU415" s="223" t="s">
        <v>84</v>
      </c>
      <c r="AV415" s="15" t="s">
        <v>132</v>
      </c>
      <c r="AW415" s="15" t="s">
        <v>34</v>
      </c>
      <c r="AX415" s="15" t="s">
        <v>79</v>
      </c>
      <c r="AY415" s="223" t="s">
        <v>125</v>
      </c>
    </row>
    <row r="416" spans="1:65" s="2" customFormat="1" ht="16.5" customHeight="1">
      <c r="A416" s="34"/>
      <c r="B416" s="35"/>
      <c r="C416" s="173" t="s">
        <v>481</v>
      </c>
      <c r="D416" s="173" t="s">
        <v>127</v>
      </c>
      <c r="E416" s="174" t="s">
        <v>482</v>
      </c>
      <c r="F416" s="175" t="s">
        <v>483</v>
      </c>
      <c r="G416" s="176" t="s">
        <v>161</v>
      </c>
      <c r="H416" s="177">
        <v>33.200000000000003</v>
      </c>
      <c r="I416" s="178"/>
      <c r="J416" s="179">
        <f>ROUND(I416*H416,2)</f>
        <v>0</v>
      </c>
      <c r="K416" s="175" t="s">
        <v>131</v>
      </c>
      <c r="L416" s="39"/>
      <c r="M416" s="180" t="s">
        <v>19</v>
      </c>
      <c r="N416" s="181" t="s">
        <v>45</v>
      </c>
      <c r="O416" s="64"/>
      <c r="P416" s="182">
        <f>O416*H416</f>
        <v>0</v>
      </c>
      <c r="Q416" s="182">
        <v>1.2E-4</v>
      </c>
      <c r="R416" s="182">
        <f>Q416*H416</f>
        <v>3.9840000000000006E-3</v>
      </c>
      <c r="S416" s="182">
        <v>0</v>
      </c>
      <c r="T416" s="183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4" t="s">
        <v>212</v>
      </c>
      <c r="AT416" s="184" t="s">
        <v>127</v>
      </c>
      <c r="AU416" s="184" t="s">
        <v>84</v>
      </c>
      <c r="AY416" s="17" t="s">
        <v>125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17" t="s">
        <v>79</v>
      </c>
      <c r="BK416" s="185">
        <f>ROUND(I416*H416,2)</f>
        <v>0</v>
      </c>
      <c r="BL416" s="17" t="s">
        <v>212</v>
      </c>
      <c r="BM416" s="184" t="s">
        <v>484</v>
      </c>
    </row>
    <row r="417" spans="1:65" s="2" customFormat="1" ht="10.199999999999999">
      <c r="A417" s="34"/>
      <c r="B417" s="35"/>
      <c r="C417" s="36"/>
      <c r="D417" s="186" t="s">
        <v>134</v>
      </c>
      <c r="E417" s="36"/>
      <c r="F417" s="187" t="s">
        <v>485</v>
      </c>
      <c r="G417" s="36"/>
      <c r="H417" s="36"/>
      <c r="I417" s="188"/>
      <c r="J417" s="36"/>
      <c r="K417" s="36"/>
      <c r="L417" s="39"/>
      <c r="M417" s="189"/>
      <c r="N417" s="190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134</v>
      </c>
      <c r="AU417" s="17" t="s">
        <v>84</v>
      </c>
    </row>
    <row r="418" spans="1:65" s="14" customFormat="1" ht="10.199999999999999">
      <c r="B418" s="202"/>
      <c r="C418" s="203"/>
      <c r="D418" s="193" t="s">
        <v>136</v>
      </c>
      <c r="E418" s="204" t="s">
        <v>19</v>
      </c>
      <c r="F418" s="205" t="s">
        <v>475</v>
      </c>
      <c r="G418" s="203"/>
      <c r="H418" s="206">
        <v>33.200000000000003</v>
      </c>
      <c r="I418" s="207"/>
      <c r="J418" s="203"/>
      <c r="K418" s="203"/>
      <c r="L418" s="208"/>
      <c r="M418" s="209"/>
      <c r="N418" s="210"/>
      <c r="O418" s="210"/>
      <c r="P418" s="210"/>
      <c r="Q418" s="210"/>
      <c r="R418" s="210"/>
      <c r="S418" s="210"/>
      <c r="T418" s="211"/>
      <c r="AT418" s="212" t="s">
        <v>136</v>
      </c>
      <c r="AU418" s="212" t="s">
        <v>84</v>
      </c>
      <c r="AV418" s="14" t="s">
        <v>84</v>
      </c>
      <c r="AW418" s="14" t="s">
        <v>34</v>
      </c>
      <c r="AX418" s="14" t="s">
        <v>74</v>
      </c>
      <c r="AY418" s="212" t="s">
        <v>125</v>
      </c>
    </row>
    <row r="419" spans="1:65" s="15" customFormat="1" ht="10.199999999999999">
      <c r="B419" s="213"/>
      <c r="C419" s="214"/>
      <c r="D419" s="193" t="s">
        <v>136</v>
      </c>
      <c r="E419" s="215" t="s">
        <v>19</v>
      </c>
      <c r="F419" s="216" t="s">
        <v>141</v>
      </c>
      <c r="G419" s="214"/>
      <c r="H419" s="217">
        <v>33.200000000000003</v>
      </c>
      <c r="I419" s="218"/>
      <c r="J419" s="214"/>
      <c r="K419" s="214"/>
      <c r="L419" s="219"/>
      <c r="M419" s="220"/>
      <c r="N419" s="221"/>
      <c r="O419" s="221"/>
      <c r="P419" s="221"/>
      <c r="Q419" s="221"/>
      <c r="R419" s="221"/>
      <c r="S419" s="221"/>
      <c r="T419" s="222"/>
      <c r="AT419" s="223" t="s">
        <v>136</v>
      </c>
      <c r="AU419" s="223" t="s">
        <v>84</v>
      </c>
      <c r="AV419" s="15" t="s">
        <v>132</v>
      </c>
      <c r="AW419" s="15" t="s">
        <v>34</v>
      </c>
      <c r="AX419" s="15" t="s">
        <v>79</v>
      </c>
      <c r="AY419" s="223" t="s">
        <v>125</v>
      </c>
    </row>
    <row r="420" spans="1:65" s="2" customFormat="1" ht="16.5" customHeight="1">
      <c r="A420" s="34"/>
      <c r="B420" s="35"/>
      <c r="C420" s="173" t="s">
        <v>486</v>
      </c>
      <c r="D420" s="173" t="s">
        <v>127</v>
      </c>
      <c r="E420" s="174" t="s">
        <v>487</v>
      </c>
      <c r="F420" s="175" t="s">
        <v>488</v>
      </c>
      <c r="G420" s="176" t="s">
        <v>359</v>
      </c>
      <c r="H420" s="177">
        <v>1</v>
      </c>
      <c r="I420" s="178"/>
      <c r="J420" s="179">
        <f>ROUND(I420*H420,2)</f>
        <v>0</v>
      </c>
      <c r="K420" s="175" t="s">
        <v>131</v>
      </c>
      <c r="L420" s="39"/>
      <c r="M420" s="180" t="s">
        <v>19</v>
      </c>
      <c r="N420" s="181" t="s">
        <v>45</v>
      </c>
      <c r="O420" s="64"/>
      <c r="P420" s="182">
        <f>O420*H420</f>
        <v>0</v>
      </c>
      <c r="Q420" s="182">
        <v>0.42368</v>
      </c>
      <c r="R420" s="182">
        <f>Q420*H420</f>
        <v>0.42368</v>
      </c>
      <c r="S420" s="182">
        <v>0</v>
      </c>
      <c r="T420" s="183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84" t="s">
        <v>132</v>
      </c>
      <c r="AT420" s="184" t="s">
        <v>127</v>
      </c>
      <c r="AU420" s="184" t="s">
        <v>84</v>
      </c>
      <c r="AY420" s="17" t="s">
        <v>125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17" t="s">
        <v>79</v>
      </c>
      <c r="BK420" s="185">
        <f>ROUND(I420*H420,2)</f>
        <v>0</v>
      </c>
      <c r="BL420" s="17" t="s">
        <v>132</v>
      </c>
      <c r="BM420" s="184" t="s">
        <v>489</v>
      </c>
    </row>
    <row r="421" spans="1:65" s="2" customFormat="1" ht="10.199999999999999">
      <c r="A421" s="34"/>
      <c r="B421" s="35"/>
      <c r="C421" s="36"/>
      <c r="D421" s="186" t="s">
        <v>134</v>
      </c>
      <c r="E421" s="36"/>
      <c r="F421" s="187" t="s">
        <v>490</v>
      </c>
      <c r="G421" s="36"/>
      <c r="H421" s="36"/>
      <c r="I421" s="188"/>
      <c r="J421" s="36"/>
      <c r="K421" s="36"/>
      <c r="L421" s="39"/>
      <c r="M421" s="189"/>
      <c r="N421" s="190"/>
      <c r="O421" s="64"/>
      <c r="P421" s="64"/>
      <c r="Q421" s="64"/>
      <c r="R421" s="64"/>
      <c r="S421" s="64"/>
      <c r="T421" s="65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134</v>
      </c>
      <c r="AU421" s="17" t="s">
        <v>84</v>
      </c>
    </row>
    <row r="422" spans="1:65" s="14" customFormat="1" ht="10.199999999999999">
      <c r="B422" s="202"/>
      <c r="C422" s="203"/>
      <c r="D422" s="193" t="s">
        <v>136</v>
      </c>
      <c r="E422" s="204" t="s">
        <v>19</v>
      </c>
      <c r="F422" s="205" t="s">
        <v>491</v>
      </c>
      <c r="G422" s="203"/>
      <c r="H422" s="206">
        <v>1</v>
      </c>
      <c r="I422" s="207"/>
      <c r="J422" s="203"/>
      <c r="K422" s="203"/>
      <c r="L422" s="208"/>
      <c r="M422" s="209"/>
      <c r="N422" s="210"/>
      <c r="O422" s="210"/>
      <c r="P422" s="210"/>
      <c r="Q422" s="210"/>
      <c r="R422" s="210"/>
      <c r="S422" s="210"/>
      <c r="T422" s="211"/>
      <c r="AT422" s="212" t="s">
        <v>136</v>
      </c>
      <c r="AU422" s="212" t="s">
        <v>84</v>
      </c>
      <c r="AV422" s="14" t="s">
        <v>84</v>
      </c>
      <c r="AW422" s="14" t="s">
        <v>34</v>
      </c>
      <c r="AX422" s="14" t="s">
        <v>74</v>
      </c>
      <c r="AY422" s="212" t="s">
        <v>125</v>
      </c>
    </row>
    <row r="423" spans="1:65" s="15" customFormat="1" ht="10.199999999999999">
      <c r="B423" s="213"/>
      <c r="C423" s="214"/>
      <c r="D423" s="193" t="s">
        <v>136</v>
      </c>
      <c r="E423" s="215" t="s">
        <v>19</v>
      </c>
      <c r="F423" s="216" t="s">
        <v>141</v>
      </c>
      <c r="G423" s="214"/>
      <c r="H423" s="217">
        <v>1</v>
      </c>
      <c r="I423" s="218"/>
      <c r="J423" s="214"/>
      <c r="K423" s="214"/>
      <c r="L423" s="219"/>
      <c r="M423" s="220"/>
      <c r="N423" s="221"/>
      <c r="O423" s="221"/>
      <c r="P423" s="221"/>
      <c r="Q423" s="221"/>
      <c r="R423" s="221"/>
      <c r="S423" s="221"/>
      <c r="T423" s="222"/>
      <c r="AT423" s="223" t="s">
        <v>136</v>
      </c>
      <c r="AU423" s="223" t="s">
        <v>84</v>
      </c>
      <c r="AV423" s="15" t="s">
        <v>132</v>
      </c>
      <c r="AW423" s="15" t="s">
        <v>34</v>
      </c>
      <c r="AX423" s="15" t="s">
        <v>79</v>
      </c>
      <c r="AY423" s="223" t="s">
        <v>125</v>
      </c>
    </row>
    <row r="424" spans="1:65" s="2" customFormat="1" ht="24.15" customHeight="1">
      <c r="A424" s="34"/>
      <c r="B424" s="35"/>
      <c r="C424" s="173" t="s">
        <v>492</v>
      </c>
      <c r="D424" s="173" t="s">
        <v>127</v>
      </c>
      <c r="E424" s="174" t="s">
        <v>417</v>
      </c>
      <c r="F424" s="175" t="s">
        <v>418</v>
      </c>
      <c r="G424" s="176" t="s">
        <v>154</v>
      </c>
      <c r="H424" s="177">
        <v>2.8719999999999999</v>
      </c>
      <c r="I424" s="178"/>
      <c r="J424" s="179">
        <f>ROUND(I424*H424,2)</f>
        <v>0</v>
      </c>
      <c r="K424" s="175" t="s">
        <v>131</v>
      </c>
      <c r="L424" s="39"/>
      <c r="M424" s="180" t="s">
        <v>19</v>
      </c>
      <c r="N424" s="181" t="s">
        <v>45</v>
      </c>
      <c r="O424" s="64"/>
      <c r="P424" s="182">
        <f>O424*H424</f>
        <v>0</v>
      </c>
      <c r="Q424" s="182">
        <v>0</v>
      </c>
      <c r="R424" s="182">
        <f>Q424*H424</f>
        <v>0</v>
      </c>
      <c r="S424" s="182">
        <v>0</v>
      </c>
      <c r="T424" s="183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4" t="s">
        <v>132</v>
      </c>
      <c r="AT424" s="184" t="s">
        <v>127</v>
      </c>
      <c r="AU424" s="184" t="s">
        <v>84</v>
      </c>
      <c r="AY424" s="17" t="s">
        <v>125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17" t="s">
        <v>79</v>
      </c>
      <c r="BK424" s="185">
        <f>ROUND(I424*H424,2)</f>
        <v>0</v>
      </c>
      <c r="BL424" s="17" t="s">
        <v>132</v>
      </c>
      <c r="BM424" s="184" t="s">
        <v>493</v>
      </c>
    </row>
    <row r="425" spans="1:65" s="2" customFormat="1" ht="10.199999999999999">
      <c r="A425" s="34"/>
      <c r="B425" s="35"/>
      <c r="C425" s="36"/>
      <c r="D425" s="186" t="s">
        <v>134</v>
      </c>
      <c r="E425" s="36"/>
      <c r="F425" s="187" t="s">
        <v>420</v>
      </c>
      <c r="G425" s="36"/>
      <c r="H425" s="36"/>
      <c r="I425" s="188"/>
      <c r="J425" s="36"/>
      <c r="K425" s="36"/>
      <c r="L425" s="39"/>
      <c r="M425" s="189"/>
      <c r="N425" s="190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134</v>
      </c>
      <c r="AU425" s="17" t="s">
        <v>84</v>
      </c>
    </row>
    <row r="426" spans="1:65" s="12" customFormat="1" ht="22.8" customHeight="1">
      <c r="B426" s="157"/>
      <c r="C426" s="158"/>
      <c r="D426" s="159" t="s">
        <v>73</v>
      </c>
      <c r="E426" s="171" t="s">
        <v>8</v>
      </c>
      <c r="F426" s="171" t="s">
        <v>494</v>
      </c>
      <c r="G426" s="158"/>
      <c r="H426" s="158"/>
      <c r="I426" s="161"/>
      <c r="J426" s="172">
        <f>BK426</f>
        <v>0</v>
      </c>
      <c r="K426" s="158"/>
      <c r="L426" s="163"/>
      <c r="M426" s="164"/>
      <c r="N426" s="165"/>
      <c r="O426" s="165"/>
      <c r="P426" s="166">
        <f>SUM(P427:P465)</f>
        <v>0</v>
      </c>
      <c r="Q426" s="165"/>
      <c r="R426" s="166">
        <f>SUM(R427:R465)</f>
        <v>0.145375</v>
      </c>
      <c r="S426" s="165"/>
      <c r="T426" s="167">
        <f>SUM(T427:T465)</f>
        <v>253.75</v>
      </c>
      <c r="AR426" s="168" t="s">
        <v>79</v>
      </c>
      <c r="AT426" s="169" t="s">
        <v>73</v>
      </c>
      <c r="AU426" s="169" t="s">
        <v>79</v>
      </c>
      <c r="AY426" s="168" t="s">
        <v>125</v>
      </c>
      <c r="BK426" s="170">
        <f>SUM(BK427:BK465)</f>
        <v>0</v>
      </c>
    </row>
    <row r="427" spans="1:65" s="2" customFormat="1" ht="16.5" customHeight="1">
      <c r="A427" s="34"/>
      <c r="B427" s="35"/>
      <c r="C427" s="173" t="s">
        <v>495</v>
      </c>
      <c r="D427" s="173" t="s">
        <v>127</v>
      </c>
      <c r="E427" s="174" t="s">
        <v>200</v>
      </c>
      <c r="F427" s="175" t="s">
        <v>201</v>
      </c>
      <c r="G427" s="176" t="s">
        <v>202</v>
      </c>
      <c r="H427" s="177">
        <v>23.1</v>
      </c>
      <c r="I427" s="178"/>
      <c r="J427" s="179">
        <f>ROUND(I427*H427,2)</f>
        <v>0</v>
      </c>
      <c r="K427" s="175" t="s">
        <v>131</v>
      </c>
      <c r="L427" s="39"/>
      <c r="M427" s="180" t="s">
        <v>19</v>
      </c>
      <c r="N427" s="181" t="s">
        <v>45</v>
      </c>
      <c r="O427" s="64"/>
      <c r="P427" s="182">
        <f>O427*H427</f>
        <v>0</v>
      </c>
      <c r="Q427" s="182">
        <v>0</v>
      </c>
      <c r="R427" s="182">
        <f>Q427*H427</f>
        <v>0</v>
      </c>
      <c r="S427" s="182">
        <v>0</v>
      </c>
      <c r="T427" s="183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4" t="s">
        <v>132</v>
      </c>
      <c r="AT427" s="184" t="s">
        <v>127</v>
      </c>
      <c r="AU427" s="184" t="s">
        <v>84</v>
      </c>
      <c r="AY427" s="17" t="s">
        <v>125</v>
      </c>
      <c r="BE427" s="185">
        <f>IF(N427="základní",J427,0)</f>
        <v>0</v>
      </c>
      <c r="BF427" s="185">
        <f>IF(N427="snížená",J427,0)</f>
        <v>0</v>
      </c>
      <c r="BG427" s="185">
        <f>IF(N427="zákl. přenesená",J427,0)</f>
        <v>0</v>
      </c>
      <c r="BH427" s="185">
        <f>IF(N427="sníž. přenesená",J427,0)</f>
        <v>0</v>
      </c>
      <c r="BI427" s="185">
        <f>IF(N427="nulová",J427,0)</f>
        <v>0</v>
      </c>
      <c r="BJ427" s="17" t="s">
        <v>79</v>
      </c>
      <c r="BK427" s="185">
        <f>ROUND(I427*H427,2)</f>
        <v>0</v>
      </c>
      <c r="BL427" s="17" t="s">
        <v>132</v>
      </c>
      <c r="BM427" s="184" t="s">
        <v>496</v>
      </c>
    </row>
    <row r="428" spans="1:65" s="2" customFormat="1" ht="10.199999999999999">
      <c r="A428" s="34"/>
      <c r="B428" s="35"/>
      <c r="C428" s="36"/>
      <c r="D428" s="186" t="s">
        <v>134</v>
      </c>
      <c r="E428" s="36"/>
      <c r="F428" s="187" t="s">
        <v>204</v>
      </c>
      <c r="G428" s="36"/>
      <c r="H428" s="36"/>
      <c r="I428" s="188"/>
      <c r="J428" s="36"/>
      <c r="K428" s="36"/>
      <c r="L428" s="39"/>
      <c r="M428" s="189"/>
      <c r="N428" s="190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134</v>
      </c>
      <c r="AU428" s="17" t="s">
        <v>84</v>
      </c>
    </row>
    <row r="429" spans="1:65" s="14" customFormat="1" ht="10.199999999999999">
      <c r="B429" s="202"/>
      <c r="C429" s="203"/>
      <c r="D429" s="193" t="s">
        <v>136</v>
      </c>
      <c r="E429" s="204" t="s">
        <v>19</v>
      </c>
      <c r="F429" s="205" t="s">
        <v>452</v>
      </c>
      <c r="G429" s="203"/>
      <c r="H429" s="206">
        <v>23.1</v>
      </c>
      <c r="I429" s="207"/>
      <c r="J429" s="203"/>
      <c r="K429" s="203"/>
      <c r="L429" s="208"/>
      <c r="M429" s="209"/>
      <c r="N429" s="210"/>
      <c r="O429" s="210"/>
      <c r="P429" s="210"/>
      <c r="Q429" s="210"/>
      <c r="R429" s="210"/>
      <c r="S429" s="210"/>
      <c r="T429" s="211"/>
      <c r="AT429" s="212" t="s">
        <v>136</v>
      </c>
      <c r="AU429" s="212" t="s">
        <v>84</v>
      </c>
      <c r="AV429" s="14" t="s">
        <v>84</v>
      </c>
      <c r="AW429" s="14" t="s">
        <v>34</v>
      </c>
      <c r="AX429" s="14" t="s">
        <v>74</v>
      </c>
      <c r="AY429" s="212" t="s">
        <v>125</v>
      </c>
    </row>
    <row r="430" spans="1:65" s="15" customFormat="1" ht="10.199999999999999">
      <c r="B430" s="213"/>
      <c r="C430" s="214"/>
      <c r="D430" s="193" t="s">
        <v>136</v>
      </c>
      <c r="E430" s="215" t="s">
        <v>19</v>
      </c>
      <c r="F430" s="216" t="s">
        <v>141</v>
      </c>
      <c r="G430" s="214"/>
      <c r="H430" s="217">
        <v>23.1</v>
      </c>
      <c r="I430" s="218"/>
      <c r="J430" s="214"/>
      <c r="K430" s="214"/>
      <c r="L430" s="219"/>
      <c r="M430" s="220"/>
      <c r="N430" s="221"/>
      <c r="O430" s="221"/>
      <c r="P430" s="221"/>
      <c r="Q430" s="221"/>
      <c r="R430" s="221"/>
      <c r="S430" s="221"/>
      <c r="T430" s="222"/>
      <c r="AT430" s="223" t="s">
        <v>136</v>
      </c>
      <c r="AU430" s="223" t="s">
        <v>84</v>
      </c>
      <c r="AV430" s="15" t="s">
        <v>132</v>
      </c>
      <c r="AW430" s="15" t="s">
        <v>34</v>
      </c>
      <c r="AX430" s="15" t="s">
        <v>79</v>
      </c>
      <c r="AY430" s="223" t="s">
        <v>125</v>
      </c>
    </row>
    <row r="431" spans="1:65" s="2" customFormat="1" ht="24.15" customHeight="1">
      <c r="A431" s="34"/>
      <c r="B431" s="35"/>
      <c r="C431" s="173" t="s">
        <v>497</v>
      </c>
      <c r="D431" s="173" t="s">
        <v>127</v>
      </c>
      <c r="E431" s="174" t="s">
        <v>498</v>
      </c>
      <c r="F431" s="175" t="s">
        <v>499</v>
      </c>
      <c r="G431" s="176" t="s">
        <v>161</v>
      </c>
      <c r="H431" s="177">
        <v>142</v>
      </c>
      <c r="I431" s="178"/>
      <c r="J431" s="179">
        <f>ROUND(I431*H431,2)</f>
        <v>0</v>
      </c>
      <c r="K431" s="175" t="s">
        <v>131</v>
      </c>
      <c r="L431" s="39"/>
      <c r="M431" s="180" t="s">
        <v>19</v>
      </c>
      <c r="N431" s="181" t="s">
        <v>45</v>
      </c>
      <c r="O431" s="64"/>
      <c r="P431" s="182">
        <f>O431*H431</f>
        <v>0</v>
      </c>
      <c r="Q431" s="182">
        <v>3.0000000000000001E-5</v>
      </c>
      <c r="R431" s="182">
        <f>Q431*H431</f>
        <v>4.2599999999999999E-3</v>
      </c>
      <c r="S431" s="182">
        <v>6.9000000000000006E-2</v>
      </c>
      <c r="T431" s="183">
        <f>S431*H431</f>
        <v>9.798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4" t="s">
        <v>132</v>
      </c>
      <c r="AT431" s="184" t="s">
        <v>127</v>
      </c>
      <c r="AU431" s="184" t="s">
        <v>84</v>
      </c>
      <c r="AY431" s="17" t="s">
        <v>125</v>
      </c>
      <c r="BE431" s="185">
        <f>IF(N431="základní",J431,0)</f>
        <v>0</v>
      </c>
      <c r="BF431" s="185">
        <f>IF(N431="snížená",J431,0)</f>
        <v>0</v>
      </c>
      <c r="BG431" s="185">
        <f>IF(N431="zákl. přenesená",J431,0)</f>
        <v>0</v>
      </c>
      <c r="BH431" s="185">
        <f>IF(N431="sníž. přenesená",J431,0)</f>
        <v>0</v>
      </c>
      <c r="BI431" s="185">
        <f>IF(N431="nulová",J431,0)</f>
        <v>0</v>
      </c>
      <c r="BJ431" s="17" t="s">
        <v>79</v>
      </c>
      <c r="BK431" s="185">
        <f>ROUND(I431*H431,2)</f>
        <v>0</v>
      </c>
      <c r="BL431" s="17" t="s">
        <v>132</v>
      </c>
      <c r="BM431" s="184" t="s">
        <v>500</v>
      </c>
    </row>
    <row r="432" spans="1:65" s="2" customFormat="1" ht="10.199999999999999">
      <c r="A432" s="34"/>
      <c r="B432" s="35"/>
      <c r="C432" s="36"/>
      <c r="D432" s="186" t="s">
        <v>134</v>
      </c>
      <c r="E432" s="36"/>
      <c r="F432" s="187" t="s">
        <v>501</v>
      </c>
      <c r="G432" s="36"/>
      <c r="H432" s="36"/>
      <c r="I432" s="188"/>
      <c r="J432" s="36"/>
      <c r="K432" s="36"/>
      <c r="L432" s="39"/>
      <c r="M432" s="189"/>
      <c r="N432" s="190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7" t="s">
        <v>134</v>
      </c>
      <c r="AU432" s="17" t="s">
        <v>84</v>
      </c>
    </row>
    <row r="433" spans="1:65" s="14" customFormat="1" ht="10.199999999999999">
      <c r="B433" s="202"/>
      <c r="C433" s="203"/>
      <c r="D433" s="193" t="s">
        <v>136</v>
      </c>
      <c r="E433" s="204" t="s">
        <v>19</v>
      </c>
      <c r="F433" s="205" t="s">
        <v>502</v>
      </c>
      <c r="G433" s="203"/>
      <c r="H433" s="206">
        <v>0</v>
      </c>
      <c r="I433" s="207"/>
      <c r="J433" s="203"/>
      <c r="K433" s="203"/>
      <c r="L433" s="208"/>
      <c r="M433" s="209"/>
      <c r="N433" s="210"/>
      <c r="O433" s="210"/>
      <c r="P433" s="210"/>
      <c r="Q433" s="210"/>
      <c r="R433" s="210"/>
      <c r="S433" s="210"/>
      <c r="T433" s="211"/>
      <c r="AT433" s="212" t="s">
        <v>136</v>
      </c>
      <c r="AU433" s="212" t="s">
        <v>84</v>
      </c>
      <c r="AV433" s="14" t="s">
        <v>84</v>
      </c>
      <c r="AW433" s="14" t="s">
        <v>34</v>
      </c>
      <c r="AX433" s="14" t="s">
        <v>74</v>
      </c>
      <c r="AY433" s="212" t="s">
        <v>125</v>
      </c>
    </row>
    <row r="434" spans="1:65" s="14" customFormat="1" ht="10.199999999999999">
      <c r="B434" s="202"/>
      <c r="C434" s="203"/>
      <c r="D434" s="193" t="s">
        <v>136</v>
      </c>
      <c r="E434" s="204" t="s">
        <v>19</v>
      </c>
      <c r="F434" s="205" t="s">
        <v>503</v>
      </c>
      <c r="G434" s="203"/>
      <c r="H434" s="206">
        <v>142</v>
      </c>
      <c r="I434" s="207"/>
      <c r="J434" s="203"/>
      <c r="K434" s="203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136</v>
      </c>
      <c r="AU434" s="212" t="s">
        <v>84</v>
      </c>
      <c r="AV434" s="14" t="s">
        <v>84</v>
      </c>
      <c r="AW434" s="14" t="s">
        <v>34</v>
      </c>
      <c r="AX434" s="14" t="s">
        <v>74</v>
      </c>
      <c r="AY434" s="212" t="s">
        <v>125</v>
      </c>
    </row>
    <row r="435" spans="1:65" s="15" customFormat="1" ht="10.199999999999999">
      <c r="B435" s="213"/>
      <c r="C435" s="214"/>
      <c r="D435" s="193" t="s">
        <v>136</v>
      </c>
      <c r="E435" s="215" t="s">
        <v>19</v>
      </c>
      <c r="F435" s="216" t="s">
        <v>141</v>
      </c>
      <c r="G435" s="214"/>
      <c r="H435" s="217">
        <v>142</v>
      </c>
      <c r="I435" s="218"/>
      <c r="J435" s="214"/>
      <c r="K435" s="214"/>
      <c r="L435" s="219"/>
      <c r="M435" s="220"/>
      <c r="N435" s="221"/>
      <c r="O435" s="221"/>
      <c r="P435" s="221"/>
      <c r="Q435" s="221"/>
      <c r="R435" s="221"/>
      <c r="S435" s="221"/>
      <c r="T435" s="222"/>
      <c r="AT435" s="223" t="s">
        <v>136</v>
      </c>
      <c r="AU435" s="223" t="s">
        <v>84</v>
      </c>
      <c r="AV435" s="15" t="s">
        <v>132</v>
      </c>
      <c r="AW435" s="15" t="s">
        <v>34</v>
      </c>
      <c r="AX435" s="15" t="s">
        <v>79</v>
      </c>
      <c r="AY435" s="223" t="s">
        <v>125</v>
      </c>
    </row>
    <row r="436" spans="1:65" s="2" customFormat="1" ht="24.15" customHeight="1">
      <c r="A436" s="34"/>
      <c r="B436" s="35"/>
      <c r="C436" s="173" t="s">
        <v>504</v>
      </c>
      <c r="D436" s="173" t="s">
        <v>127</v>
      </c>
      <c r="E436" s="174" t="s">
        <v>505</v>
      </c>
      <c r="F436" s="175" t="s">
        <v>506</v>
      </c>
      <c r="G436" s="176" t="s">
        <v>161</v>
      </c>
      <c r="H436" s="177">
        <v>549</v>
      </c>
      <c r="I436" s="178"/>
      <c r="J436" s="179">
        <f>ROUND(I436*H436,2)</f>
        <v>0</v>
      </c>
      <c r="K436" s="175" t="s">
        <v>131</v>
      </c>
      <c r="L436" s="39"/>
      <c r="M436" s="180" t="s">
        <v>19</v>
      </c>
      <c r="N436" s="181" t="s">
        <v>45</v>
      </c>
      <c r="O436" s="64"/>
      <c r="P436" s="182">
        <f>O436*H436</f>
        <v>0</v>
      </c>
      <c r="Q436" s="182">
        <v>5.0000000000000002E-5</v>
      </c>
      <c r="R436" s="182">
        <f>Q436*H436</f>
        <v>2.7450000000000002E-2</v>
      </c>
      <c r="S436" s="182">
        <v>0.115</v>
      </c>
      <c r="T436" s="183">
        <f>S436*H436</f>
        <v>63.135000000000005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4" t="s">
        <v>132</v>
      </c>
      <c r="AT436" s="184" t="s">
        <v>127</v>
      </c>
      <c r="AU436" s="184" t="s">
        <v>84</v>
      </c>
      <c r="AY436" s="17" t="s">
        <v>125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17" t="s">
        <v>79</v>
      </c>
      <c r="BK436" s="185">
        <f>ROUND(I436*H436,2)</f>
        <v>0</v>
      </c>
      <c r="BL436" s="17" t="s">
        <v>132</v>
      </c>
      <c r="BM436" s="184" t="s">
        <v>507</v>
      </c>
    </row>
    <row r="437" spans="1:65" s="2" customFormat="1" ht="10.199999999999999">
      <c r="A437" s="34"/>
      <c r="B437" s="35"/>
      <c r="C437" s="36"/>
      <c r="D437" s="186" t="s">
        <v>134</v>
      </c>
      <c r="E437" s="36"/>
      <c r="F437" s="187" t="s">
        <v>508</v>
      </c>
      <c r="G437" s="36"/>
      <c r="H437" s="36"/>
      <c r="I437" s="188"/>
      <c r="J437" s="36"/>
      <c r="K437" s="36"/>
      <c r="L437" s="39"/>
      <c r="M437" s="189"/>
      <c r="N437" s="190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134</v>
      </c>
      <c r="AU437" s="17" t="s">
        <v>84</v>
      </c>
    </row>
    <row r="438" spans="1:65" s="13" customFormat="1" ht="10.199999999999999">
      <c r="B438" s="191"/>
      <c r="C438" s="192"/>
      <c r="D438" s="193" t="s">
        <v>136</v>
      </c>
      <c r="E438" s="194" t="s">
        <v>19</v>
      </c>
      <c r="F438" s="195" t="s">
        <v>205</v>
      </c>
      <c r="G438" s="192"/>
      <c r="H438" s="194" t="s">
        <v>19</v>
      </c>
      <c r="I438" s="196"/>
      <c r="J438" s="192"/>
      <c r="K438" s="192"/>
      <c r="L438" s="197"/>
      <c r="M438" s="198"/>
      <c r="N438" s="199"/>
      <c r="O438" s="199"/>
      <c r="P438" s="199"/>
      <c r="Q438" s="199"/>
      <c r="R438" s="199"/>
      <c r="S438" s="199"/>
      <c r="T438" s="200"/>
      <c r="AT438" s="201" t="s">
        <v>136</v>
      </c>
      <c r="AU438" s="201" t="s">
        <v>84</v>
      </c>
      <c r="AV438" s="13" t="s">
        <v>79</v>
      </c>
      <c r="AW438" s="13" t="s">
        <v>34</v>
      </c>
      <c r="AX438" s="13" t="s">
        <v>74</v>
      </c>
      <c r="AY438" s="201" t="s">
        <v>125</v>
      </c>
    </row>
    <row r="439" spans="1:65" s="14" customFormat="1" ht="10.199999999999999">
      <c r="B439" s="202"/>
      <c r="C439" s="203"/>
      <c r="D439" s="193" t="s">
        <v>136</v>
      </c>
      <c r="E439" s="204" t="s">
        <v>19</v>
      </c>
      <c r="F439" s="205" t="s">
        <v>509</v>
      </c>
      <c r="G439" s="203"/>
      <c r="H439" s="206">
        <v>549</v>
      </c>
      <c r="I439" s="207"/>
      <c r="J439" s="203"/>
      <c r="K439" s="203"/>
      <c r="L439" s="208"/>
      <c r="M439" s="209"/>
      <c r="N439" s="210"/>
      <c r="O439" s="210"/>
      <c r="P439" s="210"/>
      <c r="Q439" s="210"/>
      <c r="R439" s="210"/>
      <c r="S439" s="210"/>
      <c r="T439" s="211"/>
      <c r="AT439" s="212" t="s">
        <v>136</v>
      </c>
      <c r="AU439" s="212" t="s">
        <v>84</v>
      </c>
      <c r="AV439" s="14" t="s">
        <v>84</v>
      </c>
      <c r="AW439" s="14" t="s">
        <v>34</v>
      </c>
      <c r="AX439" s="14" t="s">
        <v>74</v>
      </c>
      <c r="AY439" s="212" t="s">
        <v>125</v>
      </c>
    </row>
    <row r="440" spans="1:65" s="15" customFormat="1" ht="10.199999999999999">
      <c r="B440" s="213"/>
      <c r="C440" s="214"/>
      <c r="D440" s="193" t="s">
        <v>136</v>
      </c>
      <c r="E440" s="215" t="s">
        <v>19</v>
      </c>
      <c r="F440" s="216" t="s">
        <v>141</v>
      </c>
      <c r="G440" s="214"/>
      <c r="H440" s="217">
        <v>549</v>
      </c>
      <c r="I440" s="218"/>
      <c r="J440" s="214"/>
      <c r="K440" s="214"/>
      <c r="L440" s="219"/>
      <c r="M440" s="220"/>
      <c r="N440" s="221"/>
      <c r="O440" s="221"/>
      <c r="P440" s="221"/>
      <c r="Q440" s="221"/>
      <c r="R440" s="221"/>
      <c r="S440" s="221"/>
      <c r="T440" s="222"/>
      <c r="AT440" s="223" t="s">
        <v>136</v>
      </c>
      <c r="AU440" s="223" t="s">
        <v>84</v>
      </c>
      <c r="AV440" s="15" t="s">
        <v>132</v>
      </c>
      <c r="AW440" s="15" t="s">
        <v>34</v>
      </c>
      <c r="AX440" s="15" t="s">
        <v>79</v>
      </c>
      <c r="AY440" s="223" t="s">
        <v>125</v>
      </c>
    </row>
    <row r="441" spans="1:65" s="2" customFormat="1" ht="24.15" customHeight="1">
      <c r="A441" s="34"/>
      <c r="B441" s="35"/>
      <c r="C441" s="173" t="s">
        <v>510</v>
      </c>
      <c r="D441" s="173" t="s">
        <v>127</v>
      </c>
      <c r="E441" s="174" t="s">
        <v>511</v>
      </c>
      <c r="F441" s="175" t="s">
        <v>512</v>
      </c>
      <c r="G441" s="176" t="s">
        <v>161</v>
      </c>
      <c r="H441" s="177">
        <v>1720</v>
      </c>
      <c r="I441" s="178"/>
      <c r="J441" s="179">
        <f>ROUND(I441*H441,2)</f>
        <v>0</v>
      </c>
      <c r="K441" s="175" t="s">
        <v>131</v>
      </c>
      <c r="L441" s="39"/>
      <c r="M441" s="180" t="s">
        <v>19</v>
      </c>
      <c r="N441" s="181" t="s">
        <v>45</v>
      </c>
      <c r="O441" s="64"/>
      <c r="P441" s="182">
        <f>O441*H441</f>
        <v>0</v>
      </c>
      <c r="Q441" s="182">
        <v>4.0000000000000003E-5</v>
      </c>
      <c r="R441" s="182">
        <f>Q441*H441</f>
        <v>6.88E-2</v>
      </c>
      <c r="S441" s="182">
        <v>9.1999999999999998E-2</v>
      </c>
      <c r="T441" s="183">
        <f>S441*H441</f>
        <v>158.24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84" t="s">
        <v>132</v>
      </c>
      <c r="AT441" s="184" t="s">
        <v>127</v>
      </c>
      <c r="AU441" s="184" t="s">
        <v>84</v>
      </c>
      <c r="AY441" s="17" t="s">
        <v>125</v>
      </c>
      <c r="BE441" s="185">
        <f>IF(N441="základní",J441,0)</f>
        <v>0</v>
      </c>
      <c r="BF441" s="185">
        <f>IF(N441="snížená",J441,0)</f>
        <v>0</v>
      </c>
      <c r="BG441" s="185">
        <f>IF(N441="zákl. přenesená",J441,0)</f>
        <v>0</v>
      </c>
      <c r="BH441" s="185">
        <f>IF(N441="sníž. přenesená",J441,0)</f>
        <v>0</v>
      </c>
      <c r="BI441" s="185">
        <f>IF(N441="nulová",J441,0)</f>
        <v>0</v>
      </c>
      <c r="BJ441" s="17" t="s">
        <v>79</v>
      </c>
      <c r="BK441" s="185">
        <f>ROUND(I441*H441,2)</f>
        <v>0</v>
      </c>
      <c r="BL441" s="17" t="s">
        <v>132</v>
      </c>
      <c r="BM441" s="184" t="s">
        <v>513</v>
      </c>
    </row>
    <row r="442" spans="1:65" s="2" customFormat="1" ht="10.199999999999999">
      <c r="A442" s="34"/>
      <c r="B442" s="35"/>
      <c r="C442" s="36"/>
      <c r="D442" s="186" t="s">
        <v>134</v>
      </c>
      <c r="E442" s="36"/>
      <c r="F442" s="187" t="s">
        <v>514</v>
      </c>
      <c r="G442" s="36"/>
      <c r="H442" s="36"/>
      <c r="I442" s="188"/>
      <c r="J442" s="36"/>
      <c r="K442" s="36"/>
      <c r="L442" s="39"/>
      <c r="M442" s="189"/>
      <c r="N442" s="190"/>
      <c r="O442" s="64"/>
      <c r="P442" s="64"/>
      <c r="Q442" s="64"/>
      <c r="R442" s="64"/>
      <c r="S442" s="64"/>
      <c r="T442" s="65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134</v>
      </c>
      <c r="AU442" s="17" t="s">
        <v>84</v>
      </c>
    </row>
    <row r="443" spans="1:65" s="14" customFormat="1" ht="10.199999999999999">
      <c r="B443" s="202"/>
      <c r="C443" s="203"/>
      <c r="D443" s="193" t="s">
        <v>136</v>
      </c>
      <c r="E443" s="204" t="s">
        <v>19</v>
      </c>
      <c r="F443" s="205" t="s">
        <v>502</v>
      </c>
      <c r="G443" s="203"/>
      <c r="H443" s="206">
        <v>0</v>
      </c>
      <c r="I443" s="207"/>
      <c r="J443" s="203"/>
      <c r="K443" s="203"/>
      <c r="L443" s="208"/>
      <c r="M443" s="209"/>
      <c r="N443" s="210"/>
      <c r="O443" s="210"/>
      <c r="P443" s="210"/>
      <c r="Q443" s="210"/>
      <c r="R443" s="210"/>
      <c r="S443" s="210"/>
      <c r="T443" s="211"/>
      <c r="AT443" s="212" t="s">
        <v>136</v>
      </c>
      <c r="AU443" s="212" t="s">
        <v>84</v>
      </c>
      <c r="AV443" s="14" t="s">
        <v>84</v>
      </c>
      <c r="AW443" s="14" t="s">
        <v>34</v>
      </c>
      <c r="AX443" s="14" t="s">
        <v>74</v>
      </c>
      <c r="AY443" s="212" t="s">
        <v>125</v>
      </c>
    </row>
    <row r="444" spans="1:65" s="14" customFormat="1" ht="10.199999999999999">
      <c r="B444" s="202"/>
      <c r="C444" s="203"/>
      <c r="D444" s="193" t="s">
        <v>136</v>
      </c>
      <c r="E444" s="204" t="s">
        <v>19</v>
      </c>
      <c r="F444" s="205" t="s">
        <v>515</v>
      </c>
      <c r="G444" s="203"/>
      <c r="H444" s="206">
        <v>1720</v>
      </c>
      <c r="I444" s="207"/>
      <c r="J444" s="203"/>
      <c r="K444" s="203"/>
      <c r="L444" s="208"/>
      <c r="M444" s="209"/>
      <c r="N444" s="210"/>
      <c r="O444" s="210"/>
      <c r="P444" s="210"/>
      <c r="Q444" s="210"/>
      <c r="R444" s="210"/>
      <c r="S444" s="210"/>
      <c r="T444" s="211"/>
      <c r="AT444" s="212" t="s">
        <v>136</v>
      </c>
      <c r="AU444" s="212" t="s">
        <v>84</v>
      </c>
      <c r="AV444" s="14" t="s">
        <v>84</v>
      </c>
      <c r="AW444" s="14" t="s">
        <v>34</v>
      </c>
      <c r="AX444" s="14" t="s">
        <v>74</v>
      </c>
      <c r="AY444" s="212" t="s">
        <v>125</v>
      </c>
    </row>
    <row r="445" spans="1:65" s="15" customFormat="1" ht="10.199999999999999">
      <c r="B445" s="213"/>
      <c r="C445" s="214"/>
      <c r="D445" s="193" t="s">
        <v>136</v>
      </c>
      <c r="E445" s="215" t="s">
        <v>19</v>
      </c>
      <c r="F445" s="216" t="s">
        <v>141</v>
      </c>
      <c r="G445" s="214"/>
      <c r="H445" s="217">
        <v>1720</v>
      </c>
      <c r="I445" s="218"/>
      <c r="J445" s="214"/>
      <c r="K445" s="214"/>
      <c r="L445" s="219"/>
      <c r="M445" s="220"/>
      <c r="N445" s="221"/>
      <c r="O445" s="221"/>
      <c r="P445" s="221"/>
      <c r="Q445" s="221"/>
      <c r="R445" s="221"/>
      <c r="S445" s="221"/>
      <c r="T445" s="222"/>
      <c r="AT445" s="223" t="s">
        <v>136</v>
      </c>
      <c r="AU445" s="223" t="s">
        <v>84</v>
      </c>
      <c r="AV445" s="15" t="s">
        <v>132</v>
      </c>
      <c r="AW445" s="15" t="s">
        <v>34</v>
      </c>
      <c r="AX445" s="15" t="s">
        <v>79</v>
      </c>
      <c r="AY445" s="223" t="s">
        <v>125</v>
      </c>
    </row>
    <row r="446" spans="1:65" s="2" customFormat="1" ht="16.5" customHeight="1">
      <c r="A446" s="34"/>
      <c r="B446" s="35"/>
      <c r="C446" s="173" t="s">
        <v>516</v>
      </c>
      <c r="D446" s="173" t="s">
        <v>127</v>
      </c>
      <c r="E446" s="174" t="s">
        <v>517</v>
      </c>
      <c r="F446" s="175" t="s">
        <v>518</v>
      </c>
      <c r="G446" s="176" t="s">
        <v>154</v>
      </c>
      <c r="H446" s="177">
        <v>231.173</v>
      </c>
      <c r="I446" s="178"/>
      <c r="J446" s="179">
        <f>ROUND(I446*H446,2)</f>
        <v>0</v>
      </c>
      <c r="K446" s="175" t="s">
        <v>19</v>
      </c>
      <c r="L446" s="39"/>
      <c r="M446" s="180" t="s">
        <v>19</v>
      </c>
      <c r="N446" s="181" t="s">
        <v>45</v>
      </c>
      <c r="O446" s="64"/>
      <c r="P446" s="182">
        <f>O446*H446</f>
        <v>0</v>
      </c>
      <c r="Q446" s="182">
        <v>0</v>
      </c>
      <c r="R446" s="182">
        <f>Q446*H446</f>
        <v>0</v>
      </c>
      <c r="S446" s="182">
        <v>0</v>
      </c>
      <c r="T446" s="183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84" t="s">
        <v>132</v>
      </c>
      <c r="AT446" s="184" t="s">
        <v>127</v>
      </c>
      <c r="AU446" s="184" t="s">
        <v>84</v>
      </c>
      <c r="AY446" s="17" t="s">
        <v>125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17" t="s">
        <v>79</v>
      </c>
      <c r="BK446" s="185">
        <f>ROUND(I446*H446,2)</f>
        <v>0</v>
      </c>
      <c r="BL446" s="17" t="s">
        <v>132</v>
      </c>
      <c r="BM446" s="184" t="s">
        <v>519</v>
      </c>
    </row>
    <row r="447" spans="1:65" s="13" customFormat="1" ht="10.199999999999999">
      <c r="B447" s="191"/>
      <c r="C447" s="192"/>
      <c r="D447" s="193" t="s">
        <v>136</v>
      </c>
      <c r="E447" s="194" t="s">
        <v>19</v>
      </c>
      <c r="F447" s="195" t="s">
        <v>137</v>
      </c>
      <c r="G447" s="192"/>
      <c r="H447" s="194" t="s">
        <v>19</v>
      </c>
      <c r="I447" s="196"/>
      <c r="J447" s="192"/>
      <c r="K447" s="192"/>
      <c r="L447" s="197"/>
      <c r="M447" s="198"/>
      <c r="N447" s="199"/>
      <c r="O447" s="199"/>
      <c r="P447" s="199"/>
      <c r="Q447" s="199"/>
      <c r="R447" s="199"/>
      <c r="S447" s="199"/>
      <c r="T447" s="200"/>
      <c r="AT447" s="201" t="s">
        <v>136</v>
      </c>
      <c r="AU447" s="201" t="s">
        <v>84</v>
      </c>
      <c r="AV447" s="13" t="s">
        <v>79</v>
      </c>
      <c r="AW447" s="13" t="s">
        <v>34</v>
      </c>
      <c r="AX447" s="13" t="s">
        <v>74</v>
      </c>
      <c r="AY447" s="201" t="s">
        <v>125</v>
      </c>
    </row>
    <row r="448" spans="1:65" s="14" customFormat="1" ht="10.199999999999999">
      <c r="B448" s="202"/>
      <c r="C448" s="203"/>
      <c r="D448" s="193" t="s">
        <v>136</v>
      </c>
      <c r="E448" s="204" t="s">
        <v>19</v>
      </c>
      <c r="F448" s="205" t="s">
        <v>520</v>
      </c>
      <c r="G448" s="203"/>
      <c r="H448" s="206">
        <v>231.173</v>
      </c>
      <c r="I448" s="207"/>
      <c r="J448" s="203"/>
      <c r="K448" s="203"/>
      <c r="L448" s="208"/>
      <c r="M448" s="209"/>
      <c r="N448" s="210"/>
      <c r="O448" s="210"/>
      <c r="P448" s="210"/>
      <c r="Q448" s="210"/>
      <c r="R448" s="210"/>
      <c r="S448" s="210"/>
      <c r="T448" s="211"/>
      <c r="AT448" s="212" t="s">
        <v>136</v>
      </c>
      <c r="AU448" s="212" t="s">
        <v>84</v>
      </c>
      <c r="AV448" s="14" t="s">
        <v>84</v>
      </c>
      <c r="AW448" s="14" t="s">
        <v>34</v>
      </c>
      <c r="AX448" s="14" t="s">
        <v>74</v>
      </c>
      <c r="AY448" s="212" t="s">
        <v>125</v>
      </c>
    </row>
    <row r="449" spans="1:65" s="15" customFormat="1" ht="10.199999999999999">
      <c r="B449" s="213"/>
      <c r="C449" s="214"/>
      <c r="D449" s="193" t="s">
        <v>136</v>
      </c>
      <c r="E449" s="215" t="s">
        <v>19</v>
      </c>
      <c r="F449" s="216" t="s">
        <v>141</v>
      </c>
      <c r="G449" s="214"/>
      <c r="H449" s="217">
        <v>231.173</v>
      </c>
      <c r="I449" s="218"/>
      <c r="J449" s="214"/>
      <c r="K449" s="214"/>
      <c r="L449" s="219"/>
      <c r="M449" s="220"/>
      <c r="N449" s="221"/>
      <c r="O449" s="221"/>
      <c r="P449" s="221"/>
      <c r="Q449" s="221"/>
      <c r="R449" s="221"/>
      <c r="S449" s="221"/>
      <c r="T449" s="222"/>
      <c r="AT449" s="223" t="s">
        <v>136</v>
      </c>
      <c r="AU449" s="223" t="s">
        <v>84</v>
      </c>
      <c r="AV449" s="15" t="s">
        <v>132</v>
      </c>
      <c r="AW449" s="15" t="s">
        <v>34</v>
      </c>
      <c r="AX449" s="15" t="s">
        <v>79</v>
      </c>
      <c r="AY449" s="223" t="s">
        <v>125</v>
      </c>
    </row>
    <row r="450" spans="1:65" s="2" customFormat="1" ht="33" customHeight="1">
      <c r="A450" s="34"/>
      <c r="B450" s="35"/>
      <c r="C450" s="173" t="s">
        <v>521</v>
      </c>
      <c r="D450" s="173" t="s">
        <v>127</v>
      </c>
      <c r="E450" s="174" t="s">
        <v>522</v>
      </c>
      <c r="F450" s="175" t="s">
        <v>523</v>
      </c>
      <c r="G450" s="176" t="s">
        <v>359</v>
      </c>
      <c r="H450" s="177">
        <v>20</v>
      </c>
      <c r="I450" s="178"/>
      <c r="J450" s="179">
        <f>ROUND(I450*H450,2)</f>
        <v>0</v>
      </c>
      <c r="K450" s="175" t="s">
        <v>131</v>
      </c>
      <c r="L450" s="39"/>
      <c r="M450" s="180" t="s">
        <v>19</v>
      </c>
      <c r="N450" s="181" t="s">
        <v>45</v>
      </c>
      <c r="O450" s="64"/>
      <c r="P450" s="182">
        <f>O450*H450</f>
        <v>0</v>
      </c>
      <c r="Q450" s="182">
        <v>0</v>
      </c>
      <c r="R450" s="182">
        <f>Q450*H450</f>
        <v>0</v>
      </c>
      <c r="S450" s="182">
        <v>8.2000000000000003E-2</v>
      </c>
      <c r="T450" s="183">
        <f>S450*H450</f>
        <v>1.6400000000000001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4" t="s">
        <v>132</v>
      </c>
      <c r="AT450" s="184" t="s">
        <v>127</v>
      </c>
      <c r="AU450" s="184" t="s">
        <v>84</v>
      </c>
      <c r="AY450" s="17" t="s">
        <v>125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17" t="s">
        <v>79</v>
      </c>
      <c r="BK450" s="185">
        <f>ROUND(I450*H450,2)</f>
        <v>0</v>
      </c>
      <c r="BL450" s="17" t="s">
        <v>132</v>
      </c>
      <c r="BM450" s="184" t="s">
        <v>524</v>
      </c>
    </row>
    <row r="451" spans="1:65" s="2" customFormat="1" ht="10.199999999999999">
      <c r="A451" s="34"/>
      <c r="B451" s="35"/>
      <c r="C451" s="36"/>
      <c r="D451" s="186" t="s">
        <v>134</v>
      </c>
      <c r="E451" s="36"/>
      <c r="F451" s="187" t="s">
        <v>525</v>
      </c>
      <c r="G451" s="36"/>
      <c r="H451" s="36"/>
      <c r="I451" s="188"/>
      <c r="J451" s="36"/>
      <c r="K451" s="36"/>
      <c r="L451" s="39"/>
      <c r="M451" s="189"/>
      <c r="N451" s="190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134</v>
      </c>
      <c r="AU451" s="17" t="s">
        <v>84</v>
      </c>
    </row>
    <row r="452" spans="1:65" s="14" customFormat="1" ht="10.199999999999999">
      <c r="B452" s="202"/>
      <c r="C452" s="203"/>
      <c r="D452" s="193" t="s">
        <v>136</v>
      </c>
      <c r="E452" s="204" t="s">
        <v>19</v>
      </c>
      <c r="F452" s="205" t="s">
        <v>362</v>
      </c>
      <c r="G452" s="203"/>
      <c r="H452" s="206">
        <v>20</v>
      </c>
      <c r="I452" s="207"/>
      <c r="J452" s="203"/>
      <c r="K452" s="203"/>
      <c r="L452" s="208"/>
      <c r="M452" s="209"/>
      <c r="N452" s="210"/>
      <c r="O452" s="210"/>
      <c r="P452" s="210"/>
      <c r="Q452" s="210"/>
      <c r="R452" s="210"/>
      <c r="S452" s="210"/>
      <c r="T452" s="211"/>
      <c r="AT452" s="212" t="s">
        <v>136</v>
      </c>
      <c r="AU452" s="212" t="s">
        <v>84</v>
      </c>
      <c r="AV452" s="14" t="s">
        <v>84</v>
      </c>
      <c r="AW452" s="14" t="s">
        <v>34</v>
      </c>
      <c r="AX452" s="14" t="s">
        <v>74</v>
      </c>
      <c r="AY452" s="212" t="s">
        <v>125</v>
      </c>
    </row>
    <row r="453" spans="1:65" s="15" customFormat="1" ht="10.199999999999999">
      <c r="B453" s="213"/>
      <c r="C453" s="214"/>
      <c r="D453" s="193" t="s">
        <v>136</v>
      </c>
      <c r="E453" s="215" t="s">
        <v>19</v>
      </c>
      <c r="F453" s="216" t="s">
        <v>141</v>
      </c>
      <c r="G453" s="214"/>
      <c r="H453" s="217">
        <v>20</v>
      </c>
      <c r="I453" s="218"/>
      <c r="J453" s="214"/>
      <c r="K453" s="214"/>
      <c r="L453" s="219"/>
      <c r="M453" s="220"/>
      <c r="N453" s="221"/>
      <c r="O453" s="221"/>
      <c r="P453" s="221"/>
      <c r="Q453" s="221"/>
      <c r="R453" s="221"/>
      <c r="S453" s="221"/>
      <c r="T453" s="222"/>
      <c r="AT453" s="223" t="s">
        <v>136</v>
      </c>
      <c r="AU453" s="223" t="s">
        <v>84</v>
      </c>
      <c r="AV453" s="15" t="s">
        <v>132</v>
      </c>
      <c r="AW453" s="15" t="s">
        <v>34</v>
      </c>
      <c r="AX453" s="15" t="s">
        <v>79</v>
      </c>
      <c r="AY453" s="223" t="s">
        <v>125</v>
      </c>
    </row>
    <row r="454" spans="1:65" s="2" customFormat="1" ht="16.5" customHeight="1">
      <c r="A454" s="34"/>
      <c r="B454" s="35"/>
      <c r="C454" s="173" t="s">
        <v>526</v>
      </c>
      <c r="D454" s="173" t="s">
        <v>127</v>
      </c>
      <c r="E454" s="174" t="s">
        <v>527</v>
      </c>
      <c r="F454" s="175" t="s">
        <v>528</v>
      </c>
      <c r="G454" s="176" t="s">
        <v>154</v>
      </c>
      <c r="H454" s="177">
        <v>1.64</v>
      </c>
      <c r="I454" s="178"/>
      <c r="J454" s="179">
        <f>ROUND(I454*H454,2)</f>
        <v>0</v>
      </c>
      <c r="K454" s="175" t="s">
        <v>19</v>
      </c>
      <c r="L454" s="39"/>
      <c r="M454" s="180" t="s">
        <v>19</v>
      </c>
      <c r="N454" s="181" t="s">
        <v>45</v>
      </c>
      <c r="O454" s="64"/>
      <c r="P454" s="182">
        <f>O454*H454</f>
        <v>0</v>
      </c>
      <c r="Q454" s="182">
        <v>0</v>
      </c>
      <c r="R454" s="182">
        <f>Q454*H454</f>
        <v>0</v>
      </c>
      <c r="S454" s="182">
        <v>0</v>
      </c>
      <c r="T454" s="183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84" t="s">
        <v>132</v>
      </c>
      <c r="AT454" s="184" t="s">
        <v>127</v>
      </c>
      <c r="AU454" s="184" t="s">
        <v>84</v>
      </c>
      <c r="AY454" s="17" t="s">
        <v>125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17" t="s">
        <v>79</v>
      </c>
      <c r="BK454" s="185">
        <f>ROUND(I454*H454,2)</f>
        <v>0</v>
      </c>
      <c r="BL454" s="17" t="s">
        <v>132</v>
      </c>
      <c r="BM454" s="184" t="s">
        <v>529</v>
      </c>
    </row>
    <row r="455" spans="1:65" s="14" customFormat="1" ht="10.199999999999999">
      <c r="B455" s="202"/>
      <c r="C455" s="203"/>
      <c r="D455" s="193" t="s">
        <v>136</v>
      </c>
      <c r="E455" s="204" t="s">
        <v>19</v>
      </c>
      <c r="F455" s="205" t="s">
        <v>530</v>
      </c>
      <c r="G455" s="203"/>
      <c r="H455" s="206">
        <v>1.64</v>
      </c>
      <c r="I455" s="207"/>
      <c r="J455" s="203"/>
      <c r="K455" s="203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136</v>
      </c>
      <c r="AU455" s="212" t="s">
        <v>84</v>
      </c>
      <c r="AV455" s="14" t="s">
        <v>84</v>
      </c>
      <c r="AW455" s="14" t="s">
        <v>34</v>
      </c>
      <c r="AX455" s="14" t="s">
        <v>74</v>
      </c>
      <c r="AY455" s="212" t="s">
        <v>125</v>
      </c>
    </row>
    <row r="456" spans="1:65" s="15" customFormat="1" ht="10.199999999999999">
      <c r="B456" s="213"/>
      <c r="C456" s="214"/>
      <c r="D456" s="193" t="s">
        <v>136</v>
      </c>
      <c r="E456" s="215" t="s">
        <v>19</v>
      </c>
      <c r="F456" s="216" t="s">
        <v>141</v>
      </c>
      <c r="G456" s="214"/>
      <c r="H456" s="217">
        <v>1.64</v>
      </c>
      <c r="I456" s="218"/>
      <c r="J456" s="214"/>
      <c r="K456" s="214"/>
      <c r="L456" s="219"/>
      <c r="M456" s="220"/>
      <c r="N456" s="221"/>
      <c r="O456" s="221"/>
      <c r="P456" s="221"/>
      <c r="Q456" s="221"/>
      <c r="R456" s="221"/>
      <c r="S456" s="221"/>
      <c r="T456" s="222"/>
      <c r="AT456" s="223" t="s">
        <v>136</v>
      </c>
      <c r="AU456" s="223" t="s">
        <v>84</v>
      </c>
      <c r="AV456" s="15" t="s">
        <v>132</v>
      </c>
      <c r="AW456" s="15" t="s">
        <v>34</v>
      </c>
      <c r="AX456" s="15" t="s">
        <v>79</v>
      </c>
      <c r="AY456" s="223" t="s">
        <v>125</v>
      </c>
    </row>
    <row r="457" spans="1:65" s="2" customFormat="1" ht="24.15" customHeight="1">
      <c r="A457" s="34"/>
      <c r="B457" s="35"/>
      <c r="C457" s="173" t="s">
        <v>531</v>
      </c>
      <c r="D457" s="173" t="s">
        <v>127</v>
      </c>
      <c r="E457" s="174" t="s">
        <v>532</v>
      </c>
      <c r="F457" s="175" t="s">
        <v>533</v>
      </c>
      <c r="G457" s="176" t="s">
        <v>154</v>
      </c>
      <c r="H457" s="177">
        <v>1.64</v>
      </c>
      <c r="I457" s="178"/>
      <c r="J457" s="179">
        <f>ROUND(I457*H457,2)</f>
        <v>0</v>
      </c>
      <c r="K457" s="175" t="s">
        <v>131</v>
      </c>
      <c r="L457" s="39"/>
      <c r="M457" s="180" t="s">
        <v>19</v>
      </c>
      <c r="N457" s="181" t="s">
        <v>45</v>
      </c>
      <c r="O457" s="64"/>
      <c r="P457" s="182">
        <f>O457*H457</f>
        <v>0</v>
      </c>
      <c r="Q457" s="182">
        <v>0</v>
      </c>
      <c r="R457" s="182">
        <f>Q457*H457</f>
        <v>0</v>
      </c>
      <c r="S457" s="182">
        <v>0</v>
      </c>
      <c r="T457" s="183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84" t="s">
        <v>132</v>
      </c>
      <c r="AT457" s="184" t="s">
        <v>127</v>
      </c>
      <c r="AU457" s="184" t="s">
        <v>84</v>
      </c>
      <c r="AY457" s="17" t="s">
        <v>125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17" t="s">
        <v>79</v>
      </c>
      <c r="BK457" s="185">
        <f>ROUND(I457*H457,2)</f>
        <v>0</v>
      </c>
      <c r="BL457" s="17" t="s">
        <v>132</v>
      </c>
      <c r="BM457" s="184" t="s">
        <v>534</v>
      </c>
    </row>
    <row r="458" spans="1:65" s="2" customFormat="1" ht="10.199999999999999">
      <c r="A458" s="34"/>
      <c r="B458" s="35"/>
      <c r="C458" s="36"/>
      <c r="D458" s="186" t="s">
        <v>134</v>
      </c>
      <c r="E458" s="36"/>
      <c r="F458" s="187" t="s">
        <v>535</v>
      </c>
      <c r="G458" s="36"/>
      <c r="H458" s="36"/>
      <c r="I458" s="188"/>
      <c r="J458" s="36"/>
      <c r="K458" s="36"/>
      <c r="L458" s="39"/>
      <c r="M458" s="189"/>
      <c r="N458" s="190"/>
      <c r="O458" s="64"/>
      <c r="P458" s="64"/>
      <c r="Q458" s="64"/>
      <c r="R458" s="64"/>
      <c r="S458" s="64"/>
      <c r="T458" s="65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134</v>
      </c>
      <c r="AU458" s="17" t="s">
        <v>84</v>
      </c>
    </row>
    <row r="459" spans="1:65" s="2" customFormat="1" ht="37.799999999999997" customHeight="1">
      <c r="A459" s="34"/>
      <c r="B459" s="35"/>
      <c r="C459" s="173" t="s">
        <v>536</v>
      </c>
      <c r="D459" s="173" t="s">
        <v>127</v>
      </c>
      <c r="E459" s="174" t="s">
        <v>537</v>
      </c>
      <c r="F459" s="175" t="s">
        <v>538</v>
      </c>
      <c r="G459" s="176" t="s">
        <v>202</v>
      </c>
      <c r="H459" s="177">
        <v>498.5</v>
      </c>
      <c r="I459" s="178"/>
      <c r="J459" s="179">
        <f>ROUND(I459*H459,2)</f>
        <v>0</v>
      </c>
      <c r="K459" s="175" t="s">
        <v>131</v>
      </c>
      <c r="L459" s="39"/>
      <c r="M459" s="180" t="s">
        <v>19</v>
      </c>
      <c r="N459" s="181" t="s">
        <v>45</v>
      </c>
      <c r="O459" s="64"/>
      <c r="P459" s="182">
        <f>O459*H459</f>
        <v>0</v>
      </c>
      <c r="Q459" s="182">
        <v>9.0000000000000006E-5</v>
      </c>
      <c r="R459" s="182">
        <f>Q459*H459</f>
        <v>4.4865000000000002E-2</v>
      </c>
      <c r="S459" s="182">
        <v>4.2000000000000003E-2</v>
      </c>
      <c r="T459" s="183">
        <f>S459*H459</f>
        <v>20.937000000000001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84" t="s">
        <v>132</v>
      </c>
      <c r="AT459" s="184" t="s">
        <v>127</v>
      </c>
      <c r="AU459" s="184" t="s">
        <v>84</v>
      </c>
      <c r="AY459" s="17" t="s">
        <v>125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17" t="s">
        <v>79</v>
      </c>
      <c r="BK459" s="185">
        <f>ROUND(I459*H459,2)</f>
        <v>0</v>
      </c>
      <c r="BL459" s="17" t="s">
        <v>132</v>
      </c>
      <c r="BM459" s="184" t="s">
        <v>539</v>
      </c>
    </row>
    <row r="460" spans="1:65" s="2" customFormat="1" ht="10.199999999999999">
      <c r="A460" s="34"/>
      <c r="B460" s="35"/>
      <c r="C460" s="36"/>
      <c r="D460" s="186" t="s">
        <v>134</v>
      </c>
      <c r="E460" s="36"/>
      <c r="F460" s="187" t="s">
        <v>540</v>
      </c>
      <c r="G460" s="36"/>
      <c r="H460" s="36"/>
      <c r="I460" s="188"/>
      <c r="J460" s="36"/>
      <c r="K460" s="36"/>
      <c r="L460" s="39"/>
      <c r="M460" s="189"/>
      <c r="N460" s="190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134</v>
      </c>
      <c r="AU460" s="17" t="s">
        <v>84</v>
      </c>
    </row>
    <row r="461" spans="1:65" s="14" customFormat="1" ht="10.199999999999999">
      <c r="B461" s="202"/>
      <c r="C461" s="203"/>
      <c r="D461" s="193" t="s">
        <v>136</v>
      </c>
      <c r="E461" s="204" t="s">
        <v>19</v>
      </c>
      <c r="F461" s="205" t="s">
        <v>541</v>
      </c>
      <c r="G461" s="203"/>
      <c r="H461" s="206">
        <v>498.5</v>
      </c>
      <c r="I461" s="207"/>
      <c r="J461" s="203"/>
      <c r="K461" s="203"/>
      <c r="L461" s="208"/>
      <c r="M461" s="209"/>
      <c r="N461" s="210"/>
      <c r="O461" s="210"/>
      <c r="P461" s="210"/>
      <c r="Q461" s="210"/>
      <c r="R461" s="210"/>
      <c r="S461" s="210"/>
      <c r="T461" s="211"/>
      <c r="AT461" s="212" t="s">
        <v>136</v>
      </c>
      <c r="AU461" s="212" t="s">
        <v>84</v>
      </c>
      <c r="AV461" s="14" t="s">
        <v>84</v>
      </c>
      <c r="AW461" s="14" t="s">
        <v>34</v>
      </c>
      <c r="AX461" s="14" t="s">
        <v>74</v>
      </c>
      <c r="AY461" s="212" t="s">
        <v>125</v>
      </c>
    </row>
    <row r="462" spans="1:65" s="15" customFormat="1" ht="10.199999999999999">
      <c r="B462" s="213"/>
      <c r="C462" s="214"/>
      <c r="D462" s="193" t="s">
        <v>136</v>
      </c>
      <c r="E462" s="215" t="s">
        <v>19</v>
      </c>
      <c r="F462" s="216" t="s">
        <v>141</v>
      </c>
      <c r="G462" s="214"/>
      <c r="H462" s="217">
        <v>498.5</v>
      </c>
      <c r="I462" s="218"/>
      <c r="J462" s="214"/>
      <c r="K462" s="214"/>
      <c r="L462" s="219"/>
      <c r="M462" s="220"/>
      <c r="N462" s="221"/>
      <c r="O462" s="221"/>
      <c r="P462" s="221"/>
      <c r="Q462" s="221"/>
      <c r="R462" s="221"/>
      <c r="S462" s="221"/>
      <c r="T462" s="222"/>
      <c r="AT462" s="223" t="s">
        <v>136</v>
      </c>
      <c r="AU462" s="223" t="s">
        <v>84</v>
      </c>
      <c r="AV462" s="15" t="s">
        <v>132</v>
      </c>
      <c r="AW462" s="15" t="s">
        <v>34</v>
      </c>
      <c r="AX462" s="15" t="s">
        <v>79</v>
      </c>
      <c r="AY462" s="223" t="s">
        <v>125</v>
      </c>
    </row>
    <row r="463" spans="1:65" s="2" customFormat="1" ht="16.5" customHeight="1">
      <c r="A463" s="34"/>
      <c r="B463" s="35"/>
      <c r="C463" s="173" t="s">
        <v>542</v>
      </c>
      <c r="D463" s="173" t="s">
        <v>127</v>
      </c>
      <c r="E463" s="174" t="s">
        <v>543</v>
      </c>
      <c r="F463" s="175" t="s">
        <v>544</v>
      </c>
      <c r="G463" s="176" t="s">
        <v>154</v>
      </c>
      <c r="H463" s="177">
        <v>20.937000000000001</v>
      </c>
      <c r="I463" s="178"/>
      <c r="J463" s="179">
        <f>ROUND(I463*H463,2)</f>
        <v>0</v>
      </c>
      <c r="K463" s="175" t="s">
        <v>19</v>
      </c>
      <c r="L463" s="39"/>
      <c r="M463" s="180" t="s">
        <v>19</v>
      </c>
      <c r="N463" s="181" t="s">
        <v>45</v>
      </c>
      <c r="O463" s="64"/>
      <c r="P463" s="182">
        <f>O463*H463</f>
        <v>0</v>
      </c>
      <c r="Q463" s="182">
        <v>0</v>
      </c>
      <c r="R463" s="182">
        <f>Q463*H463</f>
        <v>0</v>
      </c>
      <c r="S463" s="182">
        <v>0</v>
      </c>
      <c r="T463" s="183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4" t="s">
        <v>132</v>
      </c>
      <c r="AT463" s="184" t="s">
        <v>127</v>
      </c>
      <c r="AU463" s="184" t="s">
        <v>84</v>
      </c>
      <c r="AY463" s="17" t="s">
        <v>125</v>
      </c>
      <c r="BE463" s="185">
        <f>IF(N463="základní",J463,0)</f>
        <v>0</v>
      </c>
      <c r="BF463" s="185">
        <f>IF(N463="snížená",J463,0)</f>
        <v>0</v>
      </c>
      <c r="BG463" s="185">
        <f>IF(N463="zákl. přenesená",J463,0)</f>
        <v>0</v>
      </c>
      <c r="BH463" s="185">
        <f>IF(N463="sníž. přenesená",J463,0)</f>
        <v>0</v>
      </c>
      <c r="BI463" s="185">
        <f>IF(N463="nulová",J463,0)</f>
        <v>0</v>
      </c>
      <c r="BJ463" s="17" t="s">
        <v>79</v>
      </c>
      <c r="BK463" s="185">
        <f>ROUND(I463*H463,2)</f>
        <v>0</v>
      </c>
      <c r="BL463" s="17" t="s">
        <v>132</v>
      </c>
      <c r="BM463" s="184" t="s">
        <v>545</v>
      </c>
    </row>
    <row r="464" spans="1:65" s="14" customFormat="1" ht="10.199999999999999">
      <c r="B464" s="202"/>
      <c r="C464" s="203"/>
      <c r="D464" s="193" t="s">
        <v>136</v>
      </c>
      <c r="E464" s="204" t="s">
        <v>19</v>
      </c>
      <c r="F464" s="205" t="s">
        <v>546</v>
      </c>
      <c r="G464" s="203"/>
      <c r="H464" s="206">
        <v>20.937000000000001</v>
      </c>
      <c r="I464" s="207"/>
      <c r="J464" s="203"/>
      <c r="K464" s="203"/>
      <c r="L464" s="208"/>
      <c r="M464" s="209"/>
      <c r="N464" s="210"/>
      <c r="O464" s="210"/>
      <c r="P464" s="210"/>
      <c r="Q464" s="210"/>
      <c r="R464" s="210"/>
      <c r="S464" s="210"/>
      <c r="T464" s="211"/>
      <c r="AT464" s="212" t="s">
        <v>136</v>
      </c>
      <c r="AU464" s="212" t="s">
        <v>84</v>
      </c>
      <c r="AV464" s="14" t="s">
        <v>84</v>
      </c>
      <c r="AW464" s="14" t="s">
        <v>34</v>
      </c>
      <c r="AX464" s="14" t="s">
        <v>74</v>
      </c>
      <c r="AY464" s="212" t="s">
        <v>125</v>
      </c>
    </row>
    <row r="465" spans="1:51" s="15" customFormat="1" ht="10.199999999999999">
      <c r="B465" s="213"/>
      <c r="C465" s="214"/>
      <c r="D465" s="193" t="s">
        <v>136</v>
      </c>
      <c r="E465" s="215" t="s">
        <v>19</v>
      </c>
      <c r="F465" s="216" t="s">
        <v>141</v>
      </c>
      <c r="G465" s="214"/>
      <c r="H465" s="217">
        <v>20.937000000000001</v>
      </c>
      <c r="I465" s="218"/>
      <c r="J465" s="214"/>
      <c r="K465" s="214"/>
      <c r="L465" s="219"/>
      <c r="M465" s="234"/>
      <c r="N465" s="235"/>
      <c r="O465" s="235"/>
      <c r="P465" s="235"/>
      <c r="Q465" s="235"/>
      <c r="R465" s="235"/>
      <c r="S465" s="235"/>
      <c r="T465" s="236"/>
      <c r="AT465" s="223" t="s">
        <v>136</v>
      </c>
      <c r="AU465" s="223" t="s">
        <v>84</v>
      </c>
      <c r="AV465" s="15" t="s">
        <v>132</v>
      </c>
      <c r="AW465" s="15" t="s">
        <v>34</v>
      </c>
      <c r="AX465" s="15" t="s">
        <v>79</v>
      </c>
      <c r="AY465" s="223" t="s">
        <v>125</v>
      </c>
    </row>
    <row r="466" spans="1:51" s="2" customFormat="1" ht="6.9" customHeight="1">
      <c r="A466" s="34"/>
      <c r="B466" s="47"/>
      <c r="C466" s="48"/>
      <c r="D466" s="48"/>
      <c r="E466" s="48"/>
      <c r="F466" s="48"/>
      <c r="G466" s="48"/>
      <c r="H466" s="48"/>
      <c r="I466" s="48"/>
      <c r="J466" s="48"/>
      <c r="K466" s="48"/>
      <c r="L466" s="39"/>
      <c r="M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</row>
  </sheetData>
  <sheetProtection algorithmName="SHA-512" hashValue="iU6206F7dvRr7f56kGNR/4ZFS5SWtPU8AS0Mpcx+ajcvMA23ylkYFGl+lqrLmFJLBW9va2kjQujswTehNex/ug==" saltValue="7bMuLJUUCp5Er1KEnQ99VCdspyedWJShHf+wqaBhWW/GREo5lt+/jRstE12scb83qfl8danguDUK5d7wyNlIpw==" spinCount="100000" sheet="1" objects="1" scenarios="1" formatColumns="0" formatRows="0" autoFilter="0"/>
  <autoFilter ref="C94:K465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/>
    <hyperlink ref="F109" r:id="rId2"/>
    <hyperlink ref="F113" r:id="rId3"/>
    <hyperlink ref="F117" r:id="rId4"/>
    <hyperlink ref="F122" r:id="rId5"/>
    <hyperlink ref="F126" r:id="rId6"/>
    <hyperlink ref="F130" r:id="rId7"/>
    <hyperlink ref="F134" r:id="rId8"/>
    <hyperlink ref="F139" r:id="rId9"/>
    <hyperlink ref="F146" r:id="rId10"/>
    <hyperlink ref="F150" r:id="rId11"/>
    <hyperlink ref="F155" r:id="rId12"/>
    <hyperlink ref="F160" r:id="rId13"/>
    <hyperlink ref="F165" r:id="rId14"/>
    <hyperlink ref="F169" r:id="rId15"/>
    <hyperlink ref="F173" r:id="rId16"/>
    <hyperlink ref="F177" r:id="rId17"/>
    <hyperlink ref="F181" r:id="rId18"/>
    <hyperlink ref="F185" r:id="rId19"/>
    <hyperlink ref="F189" r:id="rId20"/>
    <hyperlink ref="F192" r:id="rId21"/>
    <hyperlink ref="F196" r:id="rId22"/>
    <hyperlink ref="F200" r:id="rId23"/>
    <hyperlink ref="F204" r:id="rId24"/>
    <hyperlink ref="F209" r:id="rId25"/>
    <hyperlink ref="F213" r:id="rId26"/>
    <hyperlink ref="F218" r:id="rId27"/>
    <hyperlink ref="F222" r:id="rId28"/>
    <hyperlink ref="F226" r:id="rId29"/>
    <hyperlink ref="F230" r:id="rId30"/>
    <hyperlink ref="F235" r:id="rId31"/>
    <hyperlink ref="F240" r:id="rId32"/>
    <hyperlink ref="F245" r:id="rId33"/>
    <hyperlink ref="F255" r:id="rId34"/>
    <hyperlink ref="F258" r:id="rId35"/>
    <hyperlink ref="F262" r:id="rId36"/>
    <hyperlink ref="F266" r:id="rId37"/>
    <hyperlink ref="F270" r:id="rId38"/>
    <hyperlink ref="F274" r:id="rId39"/>
    <hyperlink ref="F279" r:id="rId40"/>
    <hyperlink ref="F283" r:id="rId41"/>
    <hyperlink ref="F287" r:id="rId42"/>
    <hyperlink ref="F291" r:id="rId43"/>
    <hyperlink ref="F296" r:id="rId44"/>
    <hyperlink ref="F303" r:id="rId45"/>
    <hyperlink ref="F307" r:id="rId46"/>
    <hyperlink ref="F312" r:id="rId47"/>
    <hyperlink ref="F317" r:id="rId48"/>
    <hyperlink ref="F322" r:id="rId49"/>
    <hyperlink ref="F327" r:id="rId50"/>
    <hyperlink ref="F333" r:id="rId51"/>
    <hyperlink ref="F337" r:id="rId52"/>
    <hyperlink ref="F348" r:id="rId53"/>
    <hyperlink ref="F355" r:id="rId54"/>
    <hyperlink ref="F359" r:id="rId55"/>
    <hyperlink ref="F363" r:id="rId56"/>
    <hyperlink ref="F368" r:id="rId57"/>
    <hyperlink ref="F373" r:id="rId58"/>
    <hyperlink ref="F376" r:id="rId59"/>
    <hyperlink ref="F380" r:id="rId60"/>
    <hyperlink ref="F384" r:id="rId61"/>
    <hyperlink ref="F389" r:id="rId62"/>
    <hyperlink ref="F393" r:id="rId63"/>
    <hyperlink ref="F397" r:id="rId64"/>
    <hyperlink ref="F405" r:id="rId65"/>
    <hyperlink ref="F410" r:id="rId66"/>
    <hyperlink ref="F413" r:id="rId67"/>
    <hyperlink ref="F417" r:id="rId68"/>
    <hyperlink ref="F421" r:id="rId69"/>
    <hyperlink ref="F425" r:id="rId70"/>
    <hyperlink ref="F428" r:id="rId71"/>
    <hyperlink ref="F432" r:id="rId72"/>
    <hyperlink ref="F437" r:id="rId73"/>
    <hyperlink ref="F442" r:id="rId74"/>
    <hyperlink ref="F451" r:id="rId75"/>
    <hyperlink ref="F458" r:id="rId76"/>
    <hyperlink ref="F460" r:id="rId7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86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84</v>
      </c>
    </row>
    <row r="4" spans="1:46" s="1" customFormat="1" ht="24.9" hidden="1" customHeight="1">
      <c r="B4" s="20"/>
      <c r="D4" s="103" t="s">
        <v>87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III/180 9 a III/180 10 Česká Bříza - Hromnice povrchová oprava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88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547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7. 6. 2023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tr">
        <f>IF('Rekapitulace stavby'!E11="","",'Rekapitulace stavby'!E11)</f>
        <v xml:space="preserve"> </v>
      </c>
      <c r="F15" s="34"/>
      <c r="G15" s="34"/>
      <c r="H15" s="34"/>
      <c r="I15" s="105" t="s">
        <v>27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28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27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30</v>
      </c>
      <c r="E20" s="34"/>
      <c r="F20" s="34"/>
      <c r="G20" s="34"/>
      <c r="H20" s="34"/>
      <c r="I20" s="105" t="s">
        <v>26</v>
      </c>
      <c r="J20" s="107" t="s">
        <v>31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27</v>
      </c>
      <c r="J21" s="107" t="s">
        <v>33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36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37</v>
      </c>
      <c r="F24" s="34"/>
      <c r="G24" s="34"/>
      <c r="H24" s="34"/>
      <c r="I24" s="105" t="s">
        <v>27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38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40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42</v>
      </c>
      <c r="G32" s="34"/>
      <c r="H32" s="34"/>
      <c r="I32" s="115" t="s">
        <v>41</v>
      </c>
      <c r="J32" s="115" t="s">
        <v>43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44</v>
      </c>
      <c r="E33" s="105" t="s">
        <v>45</v>
      </c>
      <c r="F33" s="117">
        <f>ROUND((SUM(BE81:BE91)),  2)</f>
        <v>0</v>
      </c>
      <c r="G33" s="34"/>
      <c r="H33" s="34"/>
      <c r="I33" s="118">
        <v>0.21</v>
      </c>
      <c r="J33" s="117">
        <f>ROUND(((SUM(BE81:BE91))*I33),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46</v>
      </c>
      <c r="F34" s="117">
        <f>ROUND((SUM(BF81:BF91)),  2)</f>
        <v>0</v>
      </c>
      <c r="G34" s="34"/>
      <c r="H34" s="34"/>
      <c r="I34" s="118">
        <v>0.15</v>
      </c>
      <c r="J34" s="117">
        <f>ROUND(((SUM(BF81:BF91))*I34),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47</v>
      </c>
      <c r="F35" s="117">
        <f>ROUND((SUM(BG81:BG91)),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48</v>
      </c>
      <c r="F36" s="117">
        <f>ROUND((SUM(BH81:BH91)),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49</v>
      </c>
      <c r="F37" s="117">
        <f>ROUND((SUM(BI81:BI91)),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50</v>
      </c>
      <c r="E39" s="121"/>
      <c r="F39" s="121"/>
      <c r="G39" s="122" t="s">
        <v>51</v>
      </c>
      <c r="H39" s="123" t="s">
        <v>52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90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III/180 9 a III/180 10 Česká Bříza - Hromnice povrchová oprava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88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2 - Vedlejší rozpočtové náklady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7. 6. 2023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049999999999997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29" t="s">
        <v>30</v>
      </c>
      <c r="J54" s="32" t="str">
        <f>E21</f>
        <v>MENE Industry s.r.o., Lobezská 53, 326 00 Plzeň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Jiří Marek, Stýskaly 7, 330 11 Třemošná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91</v>
      </c>
      <c r="D57" s="131"/>
      <c r="E57" s="131"/>
      <c r="F57" s="131"/>
      <c r="G57" s="131"/>
      <c r="H57" s="131"/>
      <c r="I57" s="131"/>
      <c r="J57" s="132" t="s">
        <v>92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72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93</v>
      </c>
    </row>
    <row r="60" spans="1:47" s="9" customFormat="1" ht="24.9" customHeight="1">
      <c r="B60" s="134"/>
      <c r="C60" s="135"/>
      <c r="D60" s="136" t="s">
        <v>548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95" customHeight="1">
      <c r="B61" s="140"/>
      <c r="C61" s="141"/>
      <c r="D61" s="142" t="s">
        <v>549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" customHeight="1">
      <c r="A68" s="34"/>
      <c r="B68" s="35"/>
      <c r="C68" s="23" t="s">
        <v>110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288" t="str">
        <f>E7</f>
        <v>III/180 9 a III/180 10 Česká Bříza - Hromnice povrchová oprava</v>
      </c>
      <c r="F71" s="289"/>
      <c r="G71" s="289"/>
      <c r="H71" s="28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88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60" t="str">
        <f>E9</f>
        <v>2 - Vedlejší rozpočtové náklady</v>
      </c>
      <c r="F73" s="290"/>
      <c r="G73" s="290"/>
      <c r="H73" s="29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7. 6. 2023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40.049999999999997" customHeight="1">
      <c r="A77" s="34"/>
      <c r="B77" s="35"/>
      <c r="C77" s="29" t="s">
        <v>25</v>
      </c>
      <c r="D77" s="36"/>
      <c r="E77" s="36"/>
      <c r="F77" s="27" t="str">
        <f>E15</f>
        <v xml:space="preserve"> </v>
      </c>
      <c r="G77" s="36"/>
      <c r="H77" s="36"/>
      <c r="I77" s="29" t="s">
        <v>30</v>
      </c>
      <c r="J77" s="32" t="str">
        <f>E21</f>
        <v>MENE Industry s.r.o., Lobezská 53, 326 00 Plzeň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65" customHeight="1">
      <c r="A78" s="34"/>
      <c r="B78" s="35"/>
      <c r="C78" s="29" t="s">
        <v>28</v>
      </c>
      <c r="D78" s="36"/>
      <c r="E78" s="36"/>
      <c r="F78" s="27" t="str">
        <f>IF(E18="","",E18)</f>
        <v>Vyplň údaj</v>
      </c>
      <c r="G78" s="36"/>
      <c r="H78" s="36"/>
      <c r="I78" s="29" t="s">
        <v>35</v>
      </c>
      <c r="J78" s="32" t="str">
        <f>E24</f>
        <v>Jiří Marek, Stýskaly 7, 330 11 Třemošná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111</v>
      </c>
      <c r="D80" s="149" t="s">
        <v>59</v>
      </c>
      <c r="E80" s="149" t="s">
        <v>55</v>
      </c>
      <c r="F80" s="149" t="s">
        <v>56</v>
      </c>
      <c r="G80" s="149" t="s">
        <v>112</v>
      </c>
      <c r="H80" s="149" t="s">
        <v>113</v>
      </c>
      <c r="I80" s="149" t="s">
        <v>114</v>
      </c>
      <c r="J80" s="149" t="s">
        <v>92</v>
      </c>
      <c r="K80" s="150" t="s">
        <v>115</v>
      </c>
      <c r="L80" s="151"/>
      <c r="M80" s="68" t="s">
        <v>19</v>
      </c>
      <c r="N80" s="69" t="s">
        <v>44</v>
      </c>
      <c r="O80" s="69" t="s">
        <v>116</v>
      </c>
      <c r="P80" s="69" t="s">
        <v>117</v>
      </c>
      <c r="Q80" s="69" t="s">
        <v>118</v>
      </c>
      <c r="R80" s="69" t="s">
        <v>119</v>
      </c>
      <c r="S80" s="69" t="s">
        <v>120</v>
      </c>
      <c r="T80" s="70" t="s">
        <v>121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8" customHeight="1">
      <c r="A81" s="34"/>
      <c r="B81" s="35"/>
      <c r="C81" s="75" t="s">
        <v>122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73</v>
      </c>
      <c r="AU81" s="17" t="s">
        <v>93</v>
      </c>
      <c r="BK81" s="156">
        <f>BK82</f>
        <v>0</v>
      </c>
    </row>
    <row r="82" spans="1:65" s="12" customFormat="1" ht="25.95" customHeight="1">
      <c r="B82" s="157"/>
      <c r="C82" s="158"/>
      <c r="D82" s="159" t="s">
        <v>73</v>
      </c>
      <c r="E82" s="160" t="s">
        <v>550</v>
      </c>
      <c r="F82" s="160" t="s">
        <v>85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158</v>
      </c>
      <c r="AT82" s="169" t="s">
        <v>73</v>
      </c>
      <c r="AU82" s="169" t="s">
        <v>74</v>
      </c>
      <c r="AY82" s="168" t="s">
        <v>125</v>
      </c>
      <c r="BK82" s="170">
        <f>BK83</f>
        <v>0</v>
      </c>
    </row>
    <row r="83" spans="1:65" s="12" customFormat="1" ht="22.8" customHeight="1">
      <c r="B83" s="157"/>
      <c r="C83" s="158"/>
      <c r="D83" s="159" t="s">
        <v>73</v>
      </c>
      <c r="E83" s="171" t="s">
        <v>551</v>
      </c>
      <c r="F83" s="171" t="s">
        <v>552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SUM(P84:P91)</f>
        <v>0</v>
      </c>
      <c r="Q83" s="165"/>
      <c r="R83" s="166">
        <f>SUM(R84:R91)</f>
        <v>0</v>
      </c>
      <c r="S83" s="165"/>
      <c r="T83" s="167">
        <f>SUM(T84:T91)</f>
        <v>0</v>
      </c>
      <c r="AR83" s="168" t="s">
        <v>158</v>
      </c>
      <c r="AT83" s="169" t="s">
        <v>73</v>
      </c>
      <c r="AU83" s="169" t="s">
        <v>79</v>
      </c>
      <c r="AY83" s="168" t="s">
        <v>125</v>
      </c>
      <c r="BK83" s="170">
        <f>SUM(BK84:BK91)</f>
        <v>0</v>
      </c>
    </row>
    <row r="84" spans="1:65" s="2" customFormat="1" ht="16.5" customHeight="1">
      <c r="A84" s="34"/>
      <c r="B84" s="35"/>
      <c r="C84" s="173" t="s">
        <v>79</v>
      </c>
      <c r="D84" s="173" t="s">
        <v>127</v>
      </c>
      <c r="E84" s="174" t="s">
        <v>553</v>
      </c>
      <c r="F84" s="175" t="s">
        <v>554</v>
      </c>
      <c r="G84" s="176" t="s">
        <v>555</v>
      </c>
      <c r="H84" s="177">
        <v>1</v>
      </c>
      <c r="I84" s="178"/>
      <c r="J84" s="179">
        <f>ROUND(I84*H84,2)</f>
        <v>0</v>
      </c>
      <c r="K84" s="175" t="s">
        <v>131</v>
      </c>
      <c r="L84" s="39"/>
      <c r="M84" s="180" t="s">
        <v>19</v>
      </c>
      <c r="N84" s="181" t="s">
        <v>45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556</v>
      </c>
      <c r="AT84" s="184" t="s">
        <v>127</v>
      </c>
      <c r="AU84" s="184" t="s">
        <v>84</v>
      </c>
      <c r="AY84" s="17" t="s">
        <v>125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79</v>
      </c>
      <c r="BK84" s="185">
        <f>ROUND(I84*H84,2)</f>
        <v>0</v>
      </c>
      <c r="BL84" s="17" t="s">
        <v>556</v>
      </c>
      <c r="BM84" s="184" t="s">
        <v>557</v>
      </c>
    </row>
    <row r="85" spans="1:65" s="2" customFormat="1" ht="10.199999999999999">
      <c r="A85" s="34"/>
      <c r="B85" s="35"/>
      <c r="C85" s="36"/>
      <c r="D85" s="186" t="s">
        <v>134</v>
      </c>
      <c r="E85" s="36"/>
      <c r="F85" s="187" t="s">
        <v>558</v>
      </c>
      <c r="G85" s="36"/>
      <c r="H85" s="36"/>
      <c r="I85" s="188"/>
      <c r="J85" s="36"/>
      <c r="K85" s="36"/>
      <c r="L85" s="39"/>
      <c r="M85" s="189"/>
      <c r="N85" s="19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134</v>
      </c>
      <c r="AU85" s="17" t="s">
        <v>84</v>
      </c>
    </row>
    <row r="86" spans="1:65" s="2" customFormat="1" ht="16.5" customHeight="1">
      <c r="A86" s="34"/>
      <c r="B86" s="35"/>
      <c r="C86" s="173" t="s">
        <v>84</v>
      </c>
      <c r="D86" s="173" t="s">
        <v>127</v>
      </c>
      <c r="E86" s="174" t="s">
        <v>559</v>
      </c>
      <c r="F86" s="175" t="s">
        <v>560</v>
      </c>
      <c r="G86" s="176" t="s">
        <v>555</v>
      </c>
      <c r="H86" s="177">
        <v>1</v>
      </c>
      <c r="I86" s="178"/>
      <c r="J86" s="179">
        <f>ROUND(I86*H86,2)</f>
        <v>0</v>
      </c>
      <c r="K86" s="175" t="s">
        <v>131</v>
      </c>
      <c r="L86" s="39"/>
      <c r="M86" s="180" t="s">
        <v>19</v>
      </c>
      <c r="N86" s="181" t="s">
        <v>45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556</v>
      </c>
      <c r="AT86" s="184" t="s">
        <v>127</v>
      </c>
      <c r="AU86" s="184" t="s">
        <v>84</v>
      </c>
      <c r="AY86" s="17" t="s">
        <v>125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79</v>
      </c>
      <c r="BK86" s="185">
        <f>ROUND(I86*H86,2)</f>
        <v>0</v>
      </c>
      <c r="BL86" s="17" t="s">
        <v>556</v>
      </c>
      <c r="BM86" s="184" t="s">
        <v>561</v>
      </c>
    </row>
    <row r="87" spans="1:65" s="2" customFormat="1" ht="10.199999999999999">
      <c r="A87" s="34"/>
      <c r="B87" s="35"/>
      <c r="C87" s="36"/>
      <c r="D87" s="186" t="s">
        <v>134</v>
      </c>
      <c r="E87" s="36"/>
      <c r="F87" s="187" t="s">
        <v>562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134</v>
      </c>
      <c r="AU87" s="17" t="s">
        <v>84</v>
      </c>
    </row>
    <row r="88" spans="1:65" s="2" customFormat="1" ht="16.5" customHeight="1">
      <c r="A88" s="34"/>
      <c r="B88" s="35"/>
      <c r="C88" s="173" t="s">
        <v>146</v>
      </c>
      <c r="D88" s="173" t="s">
        <v>127</v>
      </c>
      <c r="E88" s="174" t="s">
        <v>563</v>
      </c>
      <c r="F88" s="175" t="s">
        <v>564</v>
      </c>
      <c r="G88" s="176" t="s">
        <v>565</v>
      </c>
      <c r="H88" s="177">
        <v>1</v>
      </c>
      <c r="I88" s="178"/>
      <c r="J88" s="179">
        <f>ROUND(I88*H88,2)</f>
        <v>0</v>
      </c>
      <c r="K88" s="175" t="s">
        <v>131</v>
      </c>
      <c r="L88" s="39"/>
      <c r="M88" s="180" t="s">
        <v>19</v>
      </c>
      <c r="N88" s="181" t="s">
        <v>45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556</v>
      </c>
      <c r="AT88" s="184" t="s">
        <v>127</v>
      </c>
      <c r="AU88" s="184" t="s">
        <v>84</v>
      </c>
      <c r="AY88" s="17" t="s">
        <v>125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556</v>
      </c>
      <c r="BM88" s="184" t="s">
        <v>566</v>
      </c>
    </row>
    <row r="89" spans="1:65" s="2" customFormat="1" ht="10.199999999999999">
      <c r="A89" s="34"/>
      <c r="B89" s="35"/>
      <c r="C89" s="36"/>
      <c r="D89" s="186" t="s">
        <v>134</v>
      </c>
      <c r="E89" s="36"/>
      <c r="F89" s="187" t="s">
        <v>567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134</v>
      </c>
      <c r="AU89" s="17" t="s">
        <v>84</v>
      </c>
    </row>
    <row r="90" spans="1:65" s="2" customFormat="1" ht="16.5" customHeight="1">
      <c r="A90" s="34"/>
      <c r="B90" s="35"/>
      <c r="C90" s="173" t="s">
        <v>132</v>
      </c>
      <c r="D90" s="173" t="s">
        <v>127</v>
      </c>
      <c r="E90" s="174" t="s">
        <v>568</v>
      </c>
      <c r="F90" s="175" t="s">
        <v>569</v>
      </c>
      <c r="G90" s="176" t="s">
        <v>555</v>
      </c>
      <c r="H90" s="177">
        <v>1</v>
      </c>
      <c r="I90" s="178"/>
      <c r="J90" s="179">
        <f>ROUND(I90*H90,2)</f>
        <v>0</v>
      </c>
      <c r="K90" s="175" t="s">
        <v>131</v>
      </c>
      <c r="L90" s="39"/>
      <c r="M90" s="180" t="s">
        <v>19</v>
      </c>
      <c r="N90" s="181" t="s">
        <v>45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556</v>
      </c>
      <c r="AT90" s="184" t="s">
        <v>127</v>
      </c>
      <c r="AU90" s="184" t="s">
        <v>84</v>
      </c>
      <c r="AY90" s="17" t="s">
        <v>125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79</v>
      </c>
      <c r="BK90" s="185">
        <f>ROUND(I90*H90,2)</f>
        <v>0</v>
      </c>
      <c r="BL90" s="17" t="s">
        <v>556</v>
      </c>
      <c r="BM90" s="184" t="s">
        <v>570</v>
      </c>
    </row>
    <row r="91" spans="1:65" s="2" customFormat="1" ht="10.199999999999999">
      <c r="A91" s="34"/>
      <c r="B91" s="35"/>
      <c r="C91" s="36"/>
      <c r="D91" s="186" t="s">
        <v>134</v>
      </c>
      <c r="E91" s="36"/>
      <c r="F91" s="187" t="s">
        <v>571</v>
      </c>
      <c r="G91" s="36"/>
      <c r="H91" s="36"/>
      <c r="I91" s="188"/>
      <c r="J91" s="36"/>
      <c r="K91" s="36"/>
      <c r="L91" s="39"/>
      <c r="M91" s="237"/>
      <c r="N91" s="238"/>
      <c r="O91" s="239"/>
      <c r="P91" s="239"/>
      <c r="Q91" s="239"/>
      <c r="R91" s="239"/>
      <c r="S91" s="239"/>
      <c r="T91" s="24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134</v>
      </c>
      <c r="AU91" s="17" t="s">
        <v>84</v>
      </c>
    </row>
    <row r="92" spans="1:65" s="2" customFormat="1" ht="6.9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SyWbf+7a1OG3BOSuydP49Bi0Ggvc+YmCV44ZKkRA9NLN/KFA9jTexooZgVA7Imq+FJbInhLMyvYr27LhtcP1Og==" saltValue="aoiuvJDkUb1YhQLtY5JHjGr2h282pZ0RGj0Qddnt1qJdytlo8YdNuQ/hmxOTZmRh5rYnOSYqDYvb7DRCXBsXnw==" spinCount="100000" sheet="1" objects="1" scenarios="1" formatColumns="0" formatRows="0" autoFilter="0"/>
  <autoFilter ref="C80:K91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/>
    <hyperlink ref="F87" r:id="rId2"/>
    <hyperlink ref="F89" r:id="rId3"/>
    <hyperlink ref="F91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Rekapitulace stavby</vt:lpstr>
      <vt:lpstr>1 - SO 110 Komunikace</vt:lpstr>
      <vt:lpstr>2 - Vedlejší rozpočtové n...</vt:lpstr>
      <vt:lpstr>'1 - SO 110 Komunikace'!Print_Area</vt:lpstr>
      <vt:lpstr>'2 - Vedlejší rozpočtové n...'!Print_Area</vt:lpstr>
      <vt:lpstr>'Rekapitulace stavby'!Print_Area</vt:lpstr>
      <vt:lpstr>'1 - SO 110 Komunikace'!Print_Titles</vt:lpstr>
      <vt:lpstr>'2 - Vedlejší rozpočtové n...'!Print_Titles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LAPTOP-1HLEIMOC\marek</dc:creator>
  <cp:lastModifiedBy>marek</cp:lastModifiedBy>
  <dcterms:created xsi:type="dcterms:W3CDTF">2023-06-20T08:15:38Z</dcterms:created>
  <dcterms:modified xsi:type="dcterms:W3CDTF">2023-06-20T08:21:07Z</dcterms:modified>
</cp:coreProperties>
</file>